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U34" i="1" l="1"/>
  <c r="U33" i="1"/>
  <c r="AK46" i="1" l="1"/>
  <c r="AK45" i="1"/>
  <c r="AQ58" i="1" l="1"/>
  <c r="P61" i="1"/>
  <c r="N61" i="1"/>
  <c r="O61" i="1"/>
  <c r="AD50" i="1"/>
  <c r="N6" i="1" l="1"/>
  <c r="E35" i="1" l="1"/>
  <c r="E34" i="1"/>
  <c r="E60" i="1" l="1"/>
  <c r="B16" i="1" l="1"/>
  <c r="AP45" i="1" l="1"/>
  <c r="AP44" i="1"/>
  <c r="Y21" i="1"/>
  <c r="Y24" i="1"/>
  <c r="F16" i="1" l="1"/>
  <c r="G16" i="1"/>
  <c r="I14" i="1" l="1"/>
  <c r="I13" i="1"/>
  <c r="P7" i="1"/>
  <c r="P8" i="1"/>
  <c r="P9" i="1"/>
  <c r="P10" i="1"/>
  <c r="P11" i="1"/>
  <c r="P12" i="1"/>
  <c r="P13" i="1"/>
  <c r="P14" i="1"/>
  <c r="P15" i="1"/>
  <c r="O7" i="1"/>
  <c r="O8" i="1"/>
  <c r="O9" i="1"/>
  <c r="O10" i="1"/>
  <c r="O11" i="1"/>
  <c r="O12" i="1"/>
  <c r="O13" i="1"/>
  <c r="O14" i="1"/>
  <c r="O15" i="1"/>
  <c r="N7" i="1"/>
  <c r="N8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s="1"/>
  <c r="Q11" i="1" l="1"/>
  <c r="Q8" i="1"/>
  <c r="Q14" i="1"/>
  <c r="Q13" i="1"/>
  <c r="Q10" i="1"/>
  <c r="Q12" i="1"/>
  <c r="Q6" i="1"/>
  <c r="Q7" i="1"/>
  <c r="Q9" i="1"/>
  <c r="Q16" i="1" l="1"/>
  <c r="L16" i="1"/>
  <c r="X61" i="1" l="1"/>
  <c r="W61" i="1"/>
  <c r="G61" i="1" l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I36" i="1" s="1"/>
  <c r="F38" i="1"/>
  <c r="D38" i="1"/>
  <c r="C38" i="1"/>
  <c r="AE38" i="1"/>
  <c r="AL38" i="1"/>
  <c r="Q21" i="1" l="1"/>
  <c r="Q22" i="1"/>
  <c r="E28" i="1"/>
  <c r="E25" i="1"/>
  <c r="Q30" i="1"/>
  <c r="Q27" i="1"/>
  <c r="Q28" i="1"/>
  <c r="AG21" i="1"/>
  <c r="AG22" i="1"/>
  <c r="E36" i="1"/>
  <c r="E37" i="1"/>
  <c r="E21" i="1"/>
  <c r="E24" i="1"/>
  <c r="AO23" i="1"/>
  <c r="AO31" i="1"/>
  <c r="Q37" i="1"/>
  <c r="Q35" i="1"/>
  <c r="AO37" i="1"/>
  <c r="AO34" i="1"/>
  <c r="K16" i="1" l="1"/>
  <c r="M6" i="1" s="1"/>
  <c r="D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7" i="1" l="1"/>
  <c r="AC33" i="1"/>
  <c r="AC34" i="1"/>
  <c r="AR58" i="1" l="1"/>
  <c r="AP58" i="1"/>
  <c r="AL61" i="1"/>
  <c r="G50" i="1"/>
  <c r="T38" i="1"/>
  <c r="S38" i="1"/>
  <c r="U22" i="1" s="1"/>
  <c r="U25" i="1" l="1"/>
  <c r="U27" i="1"/>
  <c r="U30" i="1"/>
  <c r="U21" i="1"/>
  <c r="J50" i="1"/>
  <c r="AR45" i="1"/>
  <c r="AQ45" i="1"/>
  <c r="AE50" i="1"/>
  <c r="AG49" i="1" s="1"/>
  <c r="AI50" i="1"/>
  <c r="AK43" i="1" l="1"/>
  <c r="AR60" i="1"/>
  <c r="AQ60" i="1"/>
  <c r="AP60" i="1"/>
  <c r="AM61" i="1"/>
  <c r="AP57" i="1"/>
  <c r="AP61" i="1" s="1"/>
  <c r="AO50" i="1" l="1"/>
  <c r="AK50" i="1"/>
  <c r="AO58" i="1"/>
  <c r="AO60" i="1"/>
  <c r="AG36" i="1"/>
  <c r="AJ38" i="1"/>
  <c r="AR38" i="1" s="1"/>
  <c r="AG30" i="1"/>
  <c r="AP59" i="1" l="1"/>
  <c r="AN50" i="1" l="1"/>
  <c r="AM50" i="1"/>
  <c r="AO43" i="1" s="1"/>
  <c r="AL50" i="1"/>
  <c r="AJ50" i="1"/>
  <c r="AH50" i="1"/>
  <c r="AO38" i="1"/>
  <c r="AI38" i="1"/>
  <c r="AQ38" i="1" s="1"/>
  <c r="AH38" i="1"/>
  <c r="AP38" i="1" s="1"/>
  <c r="AK35" i="1" l="1"/>
  <c r="AK21" i="1"/>
  <c r="AK24" i="1"/>
  <c r="AK27" i="1"/>
  <c r="AK31" i="1"/>
  <c r="AO61" i="1"/>
  <c r="AN61" i="1"/>
  <c r="AH61" i="1"/>
  <c r="J16" i="1"/>
  <c r="AR43" i="1"/>
  <c r="AQ43" i="1"/>
  <c r="H16" i="1"/>
  <c r="C16" i="1"/>
  <c r="AK38" i="1" l="1"/>
  <c r="I9" i="1"/>
  <c r="I10" i="1"/>
  <c r="I8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8" i="1"/>
  <c r="M12" i="1" l="1"/>
  <c r="AR57" i="1"/>
  <c r="AQ57" i="1"/>
  <c r="AQ61" i="1" s="1"/>
  <c r="AR59" i="1"/>
  <c r="AQ59" i="1"/>
  <c r="L61" i="1" l="1"/>
  <c r="J61" i="1"/>
  <c r="K61" i="1"/>
  <c r="M59" i="1" s="1"/>
  <c r="Y58" i="1"/>
  <c r="Y61" i="1" s="1"/>
  <c r="V61" i="1"/>
  <c r="D61" i="1"/>
  <c r="C61" i="1"/>
  <c r="E57" i="1" s="1"/>
  <c r="B61" i="1"/>
  <c r="H61" i="1"/>
  <c r="I59" i="1"/>
  <c r="F61" i="1"/>
  <c r="AR61" i="1"/>
  <c r="AJ61" i="1"/>
  <c r="AI61" i="1"/>
  <c r="AK57" i="1" s="1"/>
  <c r="AF61" i="1"/>
  <c r="AE61" i="1"/>
  <c r="AD61" i="1"/>
  <c r="AB61" i="1"/>
  <c r="AA61" i="1"/>
  <c r="Z61" i="1"/>
  <c r="S61" i="1"/>
  <c r="T61" i="1"/>
  <c r="R61" i="1"/>
  <c r="Q59" i="1" l="1"/>
  <c r="Q58" i="1"/>
  <c r="U60" i="1"/>
  <c r="U59" i="1"/>
  <c r="AC58" i="1"/>
  <c r="AC57" i="1"/>
  <c r="AC59" i="1"/>
  <c r="AS59" i="1"/>
  <c r="AS60" i="1"/>
  <c r="AS58" i="1"/>
  <c r="AS57" i="1"/>
  <c r="AG57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K50" i="1"/>
  <c r="M46" i="1" s="1"/>
  <c r="H50" i="1"/>
  <c r="F50" i="1"/>
  <c r="D50" i="1"/>
  <c r="C50" i="1"/>
  <c r="E46" i="1" l="1"/>
  <c r="E44" i="1"/>
  <c r="E43" i="1"/>
  <c r="AS61" i="1"/>
  <c r="E50" i="1" l="1"/>
  <c r="AR44" i="1"/>
  <c r="AQ44" i="1"/>
  <c r="X50" i="1"/>
  <c r="W50" i="1"/>
  <c r="E33" i="1" l="1"/>
  <c r="E29" i="1"/>
  <c r="E31" i="1"/>
  <c r="E32" i="1"/>
  <c r="E38" i="1" l="1"/>
  <c r="T50" i="1"/>
  <c r="S50" i="1"/>
  <c r="U43" i="1" s="1"/>
  <c r="R50" i="1"/>
  <c r="U37" i="1" l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AG45" i="1" l="1"/>
  <c r="AG47" i="1"/>
  <c r="Y45" i="1"/>
  <c r="Y43" i="1"/>
  <c r="I44" i="1"/>
  <c r="I45" i="1"/>
  <c r="I43" i="1"/>
  <c r="U46" i="1"/>
  <c r="U44" i="1"/>
  <c r="AG43" i="1"/>
  <c r="AG50" i="1" s="1"/>
  <c r="M45" i="1"/>
  <c r="M43" i="1"/>
  <c r="M44" i="1"/>
  <c r="I46" i="1"/>
  <c r="AG38" i="1"/>
  <c r="Q43" i="1"/>
  <c r="AC43" i="1"/>
  <c r="AC44" i="1"/>
  <c r="AC23" i="1"/>
  <c r="Y50" i="1" l="1"/>
  <c r="U50" i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<sst xmlns="http://schemas.openxmlformats.org/spreadsheetml/2006/main" count="236" uniqueCount="62">
  <si>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</si>
  <si>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</si>
  <si>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</si>
  <si>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</si>
  <si>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</si>
  <si>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</si>
  <si>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</si>
  <si>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</si>
  <si>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</si>
  <si>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</si>
  <si>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</si>
  <si>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</si>
  <si>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</si>
  <si>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</si>
  <si>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</si>
  <si>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</si>
  <si>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</si>
  <si>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</si>
  <si>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</si>
  <si>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</si>
  <si>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</si>
  <si>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</si>
  <si>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</si>
  <si>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</si>
  <si>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</si>
  <si>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</si>
  <si>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</si>
  <si>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</si>
  <si>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</si>
  <si>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</si>
  <si>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</si>
  <si>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</si>
  <si>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</si>
  <si>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</si>
  <si>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</si>
  <si>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</si>
  <si>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</si>
  <si>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</si>
  <si>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</si>
  <si>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</si>
  <si>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</si>
  <si>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</si>
  <si>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</si>
  <si>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</si>
  <si>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</si>
  <si>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</si>
  <si>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</si>
  <si>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</si>
  <si>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</si>
  <si>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</si>
  <si>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</si>
  <si>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</si>
  <si>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</si>
  <si>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</si>
  <si>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</si>
  <si>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</si>
  <si>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</si>
  <si>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</si>
  <si>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</si>
  <si>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</si>
  <si>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G-Оптовая и розничная торговля; ремонт автомобилей и мотоциклов</t>
  </si>
  <si>
    <t>по состоянию на 16.10.2020г.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</si>
</sst>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164" fontId="2" fillId="0" borderId="35" xfId="1" applyFont="1" applyFill="1" applyBorder="1" applyAlignment="1">
      <alignment horizontal="center" wrapText="1"/>
    </xf>
    <xf numFmtId="164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4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4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4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164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zoomScale="80" zoomScaleNormal="80" zoomScaleSheetLayoutView="80" workbookViewId="0">
      <selection activeCell="C17" sqref="C17:D17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8" t="s">
        <v>21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19" t="s">
        <v>0</v>
      </c>
      <c r="B3" s="209" t="s">
        <v>58</v>
      </c>
      <c r="C3" s="210"/>
      <c r="D3" s="210"/>
      <c r="E3" s="211"/>
      <c r="F3" s="222" t="s">
        <v>40</v>
      </c>
      <c r="G3" s="222"/>
      <c r="H3" s="222"/>
      <c r="I3" s="222"/>
      <c r="J3" s="223" t="s">
        <v>56</v>
      </c>
      <c r="K3" s="222"/>
      <c r="L3" s="222"/>
      <c r="M3" s="222"/>
      <c r="N3" s="209" t="s">
        <v>59</v>
      </c>
      <c r="O3" s="210"/>
      <c r="P3" s="210"/>
      <c r="Q3" s="211"/>
    </row>
    <row r="4" spans="1:20" ht="18" customHeight="1" x14ac:dyDescent="0.25">
      <c r="A4" s="220"/>
      <c r="B4" s="212" t="s">
        <v>2</v>
      </c>
      <c r="C4" s="214" t="s">
        <v>30</v>
      </c>
      <c r="D4" s="214" t="s">
        <v>36</v>
      </c>
      <c r="E4" s="216" t="s">
        <v>1</v>
      </c>
      <c r="F4" s="228" t="s">
        <v>2</v>
      </c>
      <c r="G4" s="224" t="s">
        <v>30</v>
      </c>
      <c r="H4" s="224" t="s">
        <v>36</v>
      </c>
      <c r="I4" s="226" t="s">
        <v>1</v>
      </c>
      <c r="J4" s="207" t="s">
        <v>2</v>
      </c>
      <c r="K4" s="224" t="s">
        <v>30</v>
      </c>
      <c r="L4" s="224" t="s">
        <v>36</v>
      </c>
      <c r="M4" s="226" t="s">
        <v>1</v>
      </c>
      <c r="N4" s="212" t="s">
        <v>2</v>
      </c>
      <c r="O4" s="214" t="s">
        <v>30</v>
      </c>
      <c r="P4" s="214" t="s">
        <v>36</v>
      </c>
      <c r="Q4" s="216" t="s">
        <v>1</v>
      </c>
    </row>
    <row r="5" spans="1:20" ht="30" customHeight="1" thickBot="1" x14ac:dyDescent="0.3">
      <c r="A5" s="221"/>
      <c r="B5" s="213"/>
      <c r="C5" s="215"/>
      <c r="D5" s="215"/>
      <c r="E5" s="217"/>
      <c r="F5" s="229"/>
      <c r="G5" s="225"/>
      <c r="H5" s="225"/>
      <c r="I5" s="227"/>
      <c r="J5" s="208"/>
      <c r="K5" s="225"/>
      <c r="L5" s="225"/>
      <c r="M5" s="227"/>
      <c r="N5" s="213"/>
      <c r="O5" s="215"/>
      <c r="P5" s="215"/>
      <c r="Q5" s="217"/>
    </row>
    <row r="6" spans="1:20" s="30" customFormat="1" ht="16.5" customHeight="1" x14ac:dyDescent="0.25">
      <c r="A6" s="24" t="s">
        <v>22</v>
      </c>
      <c r="B6" s="14">
        <v>28</v>
      </c>
      <c r="C6" s="179">
        <v>2997.15</v>
      </c>
      <c r="D6" s="179">
        <v>809.78096400000004</v>
      </c>
      <c r="E6" s="17">
        <f>C6/C16</f>
        <v>8.0573605071755358E-2</v>
      </c>
      <c r="F6" s="25">
        <v>3</v>
      </c>
      <c r="G6" s="179">
        <v>1267.6297999999999</v>
      </c>
      <c r="H6" s="179">
        <v>620</v>
      </c>
      <c r="I6" s="18">
        <f>G6/G16</f>
        <v>0.1096790450927923</v>
      </c>
      <c r="J6" s="14"/>
      <c r="K6" s="179"/>
      <c r="L6" s="179"/>
      <c r="M6" s="18">
        <f>K6/K16</f>
        <v>0</v>
      </c>
      <c r="N6" s="14">
        <f>B6+J6</f>
        <v>28</v>
      </c>
      <c r="O6" s="179">
        <f>C6+K6</f>
        <v>2997.15</v>
      </c>
      <c r="P6" s="179">
        <f>D6+L6</f>
        <v>809.78096400000004</v>
      </c>
      <c r="Q6" s="17">
        <f>O6/O16</f>
        <v>7.8489904917141154E-2</v>
      </c>
    </row>
    <row r="7" spans="1:20" s="30" customFormat="1" x14ac:dyDescent="0.25">
      <c r="A7" s="24" t="s">
        <v>23</v>
      </c>
      <c r="B7" s="14">
        <v>28</v>
      </c>
      <c r="C7" s="179">
        <v>3221.2363</v>
      </c>
      <c r="D7" s="179">
        <v>1414.0822539999999</v>
      </c>
      <c r="E7" s="17">
        <f>C7/C16</f>
        <v>8.6597808410991253E-2</v>
      </c>
      <c r="F7" s="25">
        <v>2</v>
      </c>
      <c r="G7" s="179">
        <v>530</v>
      </c>
      <c r="H7" s="179">
        <v>242</v>
      </c>
      <c r="I7" s="18">
        <f>G7/G16</f>
        <v>4.5857153168204094E-2</v>
      </c>
      <c r="J7" s="14"/>
      <c r="K7" s="179"/>
      <c r="L7" s="179"/>
      <c r="M7" s="18">
        <f>K7/K16</f>
        <v>0</v>
      </c>
      <c r="N7" s="14">
        <f t="shared" ref="N7:N15" si="0">B7+J7</f>
        <v>28</v>
      </c>
      <c r="O7" s="179">
        <f t="shared" ref="O7:O15" si="1">C7+K7</f>
        <v>3221.2363</v>
      </c>
      <c r="P7" s="179">
        <f t="shared" ref="P7:P15" si="2">D7+L7</f>
        <v>1414.0822539999999</v>
      </c>
      <c r="Q7" s="17">
        <f>O7/O16</f>
        <v>8.4358317369048461E-2</v>
      </c>
    </row>
    <row r="8" spans="1:20" s="30" customFormat="1" x14ac:dyDescent="0.25">
      <c r="A8" s="24" t="s">
        <v>19</v>
      </c>
      <c r="B8" s="14">
        <v>32</v>
      </c>
      <c r="C8" s="181">
        <v>6512.3091860000004</v>
      </c>
      <c r="D8" s="181">
        <v>3069.503013</v>
      </c>
      <c r="E8" s="17">
        <f>C8/C16</f>
        <v>0.17507306222842653</v>
      </c>
      <c r="F8" s="25">
        <v>4</v>
      </c>
      <c r="G8" s="179">
        <v>285</v>
      </c>
      <c r="H8" s="179">
        <v>128</v>
      </c>
      <c r="I8" s="18">
        <f>G8/G16</f>
        <v>2.4659035194222956E-2</v>
      </c>
      <c r="J8" s="14">
        <v>1</v>
      </c>
      <c r="K8" s="179">
        <v>10</v>
      </c>
      <c r="L8" s="179">
        <v>4.26</v>
      </c>
      <c r="M8" s="18">
        <f>K8/K16</f>
        <v>1.0126582278481013E-2</v>
      </c>
      <c r="N8" s="14">
        <f t="shared" si="0"/>
        <v>33</v>
      </c>
      <c r="O8" s="179">
        <f t="shared" si="1"/>
        <v>6522.3091860000004</v>
      </c>
      <c r="P8" s="179">
        <f t="shared" si="2"/>
        <v>3073.7630130000002</v>
      </c>
      <c r="Q8" s="17">
        <f>O8/O16</f>
        <v>0.17080740965561828</v>
      </c>
    </row>
    <row r="9" spans="1:20" s="30" customFormat="1" ht="15.75" customHeight="1" x14ac:dyDescent="0.25">
      <c r="A9" s="24" t="s">
        <v>26</v>
      </c>
      <c r="B9" s="14">
        <v>36</v>
      </c>
      <c r="C9" s="179">
        <v>4938.8753960000004</v>
      </c>
      <c r="D9" s="179">
        <v>2204.0348239999998</v>
      </c>
      <c r="E9" s="17">
        <f>C9/C16</f>
        <v>0.13277380032895028</v>
      </c>
      <c r="F9" s="25">
        <v>4</v>
      </c>
      <c r="G9" s="179">
        <v>2295</v>
      </c>
      <c r="H9" s="179">
        <v>1122.1517289999999</v>
      </c>
      <c r="I9" s="18">
        <f>G9/G16</f>
        <v>0.19857012551137435</v>
      </c>
      <c r="J9" s="14">
        <v>3</v>
      </c>
      <c r="K9" s="179">
        <v>270</v>
      </c>
      <c r="L9" s="179">
        <v>104.6767</v>
      </c>
      <c r="M9" s="18">
        <f>K9/K16</f>
        <v>0.27341772151898736</v>
      </c>
      <c r="N9" s="14">
        <f t="shared" si="0"/>
        <v>39</v>
      </c>
      <c r="O9" s="179">
        <f t="shared" si="1"/>
        <v>5208.8753960000004</v>
      </c>
      <c r="P9" s="179">
        <f t="shared" si="2"/>
        <v>2308.7115239999998</v>
      </c>
      <c r="Q9" s="17">
        <f>O9/O16</f>
        <v>0.1364109686059343</v>
      </c>
    </row>
    <row r="10" spans="1:20" s="30" customFormat="1" x14ac:dyDescent="0.25">
      <c r="A10" s="24" t="s">
        <v>27</v>
      </c>
      <c r="B10" s="14">
        <v>13</v>
      </c>
      <c r="C10" s="179">
        <v>3437.2</v>
      </c>
      <c r="D10" s="179">
        <v>937.32104900000002</v>
      </c>
      <c r="E10" s="17">
        <f>C10/C16</f>
        <v>9.2403648583700343E-2</v>
      </c>
      <c r="F10" s="25">
        <v>2</v>
      </c>
      <c r="G10" s="179">
        <v>1700</v>
      </c>
      <c r="H10" s="179">
        <v>828.39514499999996</v>
      </c>
      <c r="I10" s="18">
        <f>G10/G16</f>
        <v>0.14708898186027727</v>
      </c>
      <c r="J10" s="14"/>
      <c r="K10" s="179"/>
      <c r="L10" s="179"/>
      <c r="M10" s="18">
        <f>K10/K16</f>
        <v>0</v>
      </c>
      <c r="N10" s="14">
        <f t="shared" si="0"/>
        <v>13</v>
      </c>
      <c r="O10" s="179">
        <f t="shared" si="1"/>
        <v>3437.2</v>
      </c>
      <c r="P10" s="179">
        <f t="shared" si="2"/>
        <v>937.32104900000002</v>
      </c>
      <c r="Q10" s="17">
        <f>O10/O16</f>
        <v>9.0014013706753937E-2</v>
      </c>
    </row>
    <row r="11" spans="1:20" s="30" customFormat="1" x14ac:dyDescent="0.25">
      <c r="A11" s="24" t="s">
        <v>28</v>
      </c>
      <c r="B11" s="14">
        <v>12</v>
      </c>
      <c r="C11" s="179">
        <v>8287.4014989999996</v>
      </c>
      <c r="D11" s="179">
        <v>2841.7039279999999</v>
      </c>
      <c r="E11" s="17">
        <f>C11/C16</f>
        <v>0.22279359239660987</v>
      </c>
      <c r="F11" s="25">
        <v>2</v>
      </c>
      <c r="G11" s="179">
        <v>590</v>
      </c>
      <c r="H11" s="179">
        <v>147.76428200000001</v>
      </c>
      <c r="I11" s="18">
        <f>G11/G16</f>
        <v>5.1048528998566822E-2</v>
      </c>
      <c r="J11" s="14">
        <v>1</v>
      </c>
      <c r="K11" s="179">
        <v>550</v>
      </c>
      <c r="L11" s="179">
        <v>144.00706500000001</v>
      </c>
      <c r="M11" s="18">
        <f>K11/K16</f>
        <v>0.55696202531645567</v>
      </c>
      <c r="N11" s="14">
        <f t="shared" si="0"/>
        <v>13</v>
      </c>
      <c r="O11" s="179">
        <f t="shared" si="1"/>
        <v>8837.4014989999996</v>
      </c>
      <c r="P11" s="179">
        <f t="shared" si="2"/>
        <v>2985.7109929999997</v>
      </c>
      <c r="Q11" s="17">
        <f>O11/O16</f>
        <v>0.23143546481527807</v>
      </c>
    </row>
    <row r="12" spans="1:20" s="30" customFormat="1" x14ac:dyDescent="0.25">
      <c r="A12" s="32" t="s">
        <v>35</v>
      </c>
      <c r="B12" s="14">
        <v>11</v>
      </c>
      <c r="C12" s="179">
        <v>1152.5</v>
      </c>
      <c r="D12" s="179">
        <v>525.18194000000005</v>
      </c>
      <c r="E12" s="17">
        <f>C12/C16</f>
        <v>3.0983127252622672E-2</v>
      </c>
      <c r="F12" s="25"/>
      <c r="G12" s="179"/>
      <c r="H12" s="179"/>
      <c r="I12" s="18">
        <f>G12/G16</f>
        <v>0</v>
      </c>
      <c r="J12" s="14">
        <v>2</v>
      </c>
      <c r="K12" s="179">
        <v>157.5</v>
      </c>
      <c r="L12" s="179">
        <v>78.75</v>
      </c>
      <c r="M12" s="18">
        <f>K12/K16</f>
        <v>0.15949367088607594</v>
      </c>
      <c r="N12" s="14">
        <f t="shared" si="0"/>
        <v>13</v>
      </c>
      <c r="O12" s="179">
        <f t="shared" si="1"/>
        <v>1310</v>
      </c>
      <c r="P12" s="179">
        <f t="shared" si="2"/>
        <v>603.93194000000005</v>
      </c>
      <c r="Q12" s="17">
        <f>O12/O16</f>
        <v>3.4306516337672427E-2</v>
      </c>
    </row>
    <row r="13" spans="1:20" s="30" customFormat="1" ht="14.25" customHeight="1" x14ac:dyDescent="0.25">
      <c r="A13" s="32" t="s">
        <v>29</v>
      </c>
      <c r="B13" s="14">
        <v>6</v>
      </c>
      <c r="C13" s="179">
        <v>2895.4929999999999</v>
      </c>
      <c r="D13" s="179">
        <v>1388.9736989999999</v>
      </c>
      <c r="E13" s="17">
        <f>C13/C16</f>
        <v>7.7840718505924666E-2</v>
      </c>
      <c r="F13" s="25">
        <v>3</v>
      </c>
      <c r="G13" s="179">
        <v>2310</v>
      </c>
      <c r="H13" s="179">
        <v>102</v>
      </c>
      <c r="I13" s="18">
        <f>G13/G16</f>
        <v>0.19986796946896501</v>
      </c>
      <c r="J13" s="14"/>
      <c r="K13" s="179"/>
      <c r="L13" s="179"/>
      <c r="M13" s="18">
        <f>K13/K16</f>
        <v>0</v>
      </c>
      <c r="N13" s="14">
        <f t="shared" si="0"/>
        <v>6</v>
      </c>
      <c r="O13" s="179">
        <f t="shared" si="1"/>
        <v>2895.4929999999999</v>
      </c>
      <c r="P13" s="179">
        <f t="shared" si="2"/>
        <v>1388.9736989999999</v>
      </c>
      <c r="Q13" s="17">
        <f>O13/O16</f>
        <v>7.5827693061157359E-2</v>
      </c>
    </row>
    <row r="14" spans="1:20" s="30" customFormat="1" ht="18" customHeight="1" x14ac:dyDescent="0.25">
      <c r="A14" s="32" t="s">
        <v>32</v>
      </c>
      <c r="B14" s="14">
        <v>4</v>
      </c>
      <c r="C14" s="179">
        <v>3110</v>
      </c>
      <c r="D14" s="179">
        <v>1555</v>
      </c>
      <c r="E14" s="17">
        <f>C14/C16</f>
        <v>8.3607397618790893E-2</v>
      </c>
      <c r="F14" s="25">
        <v>2</v>
      </c>
      <c r="G14" s="179">
        <v>2580</v>
      </c>
      <c r="H14" s="179">
        <v>1290</v>
      </c>
      <c r="I14" s="18">
        <f>G14/G16</f>
        <v>0.22322916070559728</v>
      </c>
      <c r="J14" s="14"/>
      <c r="K14" s="179"/>
      <c r="L14" s="179"/>
      <c r="M14" s="18">
        <f>K14/K16</f>
        <v>0</v>
      </c>
      <c r="N14" s="14">
        <f t="shared" si="0"/>
        <v>4</v>
      </c>
      <c r="O14" s="179">
        <f t="shared" si="1"/>
        <v>3110</v>
      </c>
      <c r="P14" s="179">
        <f t="shared" si="2"/>
        <v>1555</v>
      </c>
      <c r="Q14" s="17">
        <f>O14/O16</f>
        <v>8.1445241076458966E-2</v>
      </c>
    </row>
    <row r="15" spans="1:20" s="30" customFormat="1" ht="18" customHeight="1" x14ac:dyDescent="0.25">
      <c r="A15" s="32" t="s">
        <v>57</v>
      </c>
      <c r="B15" s="14">
        <v>5</v>
      </c>
      <c r="C15" s="179">
        <v>645.5</v>
      </c>
      <c r="D15" s="179">
        <v>258.00540000000001</v>
      </c>
      <c r="E15" s="17">
        <f>C15/C16</f>
        <v>1.7353239602228142E-2</v>
      </c>
      <c r="F15" s="25"/>
      <c r="G15" s="179"/>
      <c r="H15" s="179"/>
      <c r="I15" s="18"/>
      <c r="J15" s="14"/>
      <c r="K15" s="179"/>
      <c r="L15" s="179"/>
      <c r="M15" s="18">
        <f>K15/K16</f>
        <v>0</v>
      </c>
      <c r="N15" s="14">
        <f t="shared" si="0"/>
        <v>5</v>
      </c>
      <c r="O15" s="179">
        <f t="shared" si="1"/>
        <v>645.5</v>
      </c>
      <c r="P15" s="179">
        <f t="shared" si="2"/>
        <v>258.00540000000001</v>
      </c>
      <c r="Q15" s="17">
        <f>O15/O16</f>
        <v>1.6904470454937062E-2</v>
      </c>
    </row>
    <row r="16" spans="1:20" ht="29.25" customHeight="1" thickBot="1" x14ac:dyDescent="0.3">
      <c r="A16" s="189" t="s">
        <v>3</v>
      </c>
      <c r="B16" s="134">
        <f>SUM(B6:B15)</f>
        <v>175</v>
      </c>
      <c r="C16" s="135">
        <f t="shared" ref="C16:M16" si="3">SUM(C6:C15)</f>
        <v>37197.665380999999</v>
      </c>
      <c r="D16" s="135">
        <f>SUM(D6:D15)</f>
        <v>15003.587071</v>
      </c>
      <c r="E16" s="136">
        <f t="shared" si="3"/>
        <v>0.99999999999999989</v>
      </c>
      <c r="F16" s="157">
        <f>SUM(F6:F15)</f>
        <v>22</v>
      </c>
      <c r="G16" s="138">
        <f>SUM(G6:G15)</f>
        <v>11557.629799999999</v>
      </c>
      <c r="H16" s="139">
        <f t="shared" si="3"/>
        <v>4480.3111559999998</v>
      </c>
      <c r="I16" s="168">
        <f>SUM(I6:I15)</f>
        <v>1</v>
      </c>
      <c r="J16" s="137">
        <f t="shared" si="3"/>
        <v>7</v>
      </c>
      <c r="K16" s="138">
        <f>SUM(K6:K15)</f>
        <v>987.5</v>
      </c>
      <c r="L16" s="139">
        <f>SUM(L6:L15)</f>
        <v>331.69376499999998</v>
      </c>
      <c r="M16" s="168">
        <f t="shared" si="3"/>
        <v>1</v>
      </c>
      <c r="N16" s="134">
        <f>SUM(N6:N15)</f>
        <v>182</v>
      </c>
      <c r="O16" s="135">
        <f t="shared" ref="O16" si="4">SUM(O6:O15)</f>
        <v>38185.165380999999</v>
      </c>
      <c r="P16" s="135">
        <f>SUM(P6:P15)</f>
        <v>15335.280836</v>
      </c>
      <c r="Q16" s="136">
        <f t="shared" ref="Q16" si="5">SUM(Q6:Q15)</f>
        <v>1</v>
      </c>
    </row>
    <row r="17" spans="1:45" x14ac:dyDescent="0.25">
      <c r="A17" s="3"/>
      <c r="B17" s="3"/>
      <c r="C17" s="167"/>
      <c r="D17" s="167"/>
      <c r="E17" s="3"/>
      <c r="F17" s="3"/>
      <c r="G17" s="167"/>
      <c r="H17" s="167"/>
      <c r="I17" s="3"/>
      <c r="J17" s="3"/>
      <c r="K17" s="177"/>
      <c r="L17" s="177"/>
      <c r="M17" s="3"/>
      <c r="N17" s="3"/>
      <c r="O17" s="167"/>
      <c r="P17" s="167"/>
      <c r="Q17" s="3"/>
      <c r="R17" s="3"/>
      <c r="S17" s="3"/>
      <c r="T17" s="3"/>
    </row>
    <row r="18" spans="1:45" ht="30.75" customHeight="1" thickBot="1" x14ac:dyDescent="0.3">
      <c r="A18" s="218" t="s">
        <v>52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0" t="s">
        <v>4</v>
      </c>
      <c r="B19" s="232" t="s">
        <v>22</v>
      </c>
      <c r="C19" s="233"/>
      <c r="D19" s="233"/>
      <c r="E19" s="234"/>
      <c r="F19" s="232" t="s">
        <v>23</v>
      </c>
      <c r="G19" s="233"/>
      <c r="H19" s="233"/>
      <c r="I19" s="234"/>
      <c r="J19" s="209" t="s">
        <v>19</v>
      </c>
      <c r="K19" s="210"/>
      <c r="L19" s="210"/>
      <c r="M19" s="211"/>
      <c r="N19" s="232" t="s">
        <v>31</v>
      </c>
      <c r="O19" s="233"/>
      <c r="P19" s="233"/>
      <c r="Q19" s="234"/>
      <c r="R19" s="232" t="s">
        <v>28</v>
      </c>
      <c r="S19" s="233"/>
      <c r="T19" s="233"/>
      <c r="U19" s="234"/>
      <c r="V19" s="233" t="s">
        <v>39</v>
      </c>
      <c r="W19" s="233"/>
      <c r="X19" s="233"/>
      <c r="Y19" s="234"/>
      <c r="Z19" s="233" t="s">
        <v>27</v>
      </c>
      <c r="AA19" s="233"/>
      <c r="AB19" s="233"/>
      <c r="AC19" s="233"/>
      <c r="AD19" s="252" t="s">
        <v>38</v>
      </c>
      <c r="AE19" s="253"/>
      <c r="AF19" s="253"/>
      <c r="AG19" s="253"/>
      <c r="AH19" s="232" t="s">
        <v>29</v>
      </c>
      <c r="AI19" s="233"/>
      <c r="AJ19" s="233"/>
      <c r="AK19" s="234"/>
      <c r="AL19" s="233" t="s">
        <v>51</v>
      </c>
      <c r="AM19" s="233"/>
      <c r="AN19" s="233"/>
      <c r="AO19" s="233"/>
      <c r="AP19" s="252" t="s">
        <v>20</v>
      </c>
      <c r="AQ19" s="253"/>
      <c r="AR19" s="253"/>
      <c r="AS19" s="257"/>
    </row>
    <row r="20" spans="1:45" ht="55.5" customHeight="1" x14ac:dyDescent="0.25">
      <c r="A20" s="23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8.3412575279849202E-2</v>
      </c>
      <c r="F21" s="14"/>
      <c r="G21" s="8"/>
      <c r="H21" s="33"/>
      <c r="I21" s="17">
        <f>G21/G38</f>
        <v>0</v>
      </c>
      <c r="J21" s="14">
        <v>5</v>
      </c>
      <c r="K21" s="8">
        <v>1771.8311859999999</v>
      </c>
      <c r="L21" s="33">
        <v>855.98864700000001</v>
      </c>
      <c r="M21" s="17">
        <f>K21/K38</f>
        <v>0.27207418066222017</v>
      </c>
      <c r="N21" s="14">
        <v>3</v>
      </c>
      <c r="O21" s="8">
        <v>139.5</v>
      </c>
      <c r="P21" s="33">
        <v>47.903433999999997</v>
      </c>
      <c r="Q21" s="17">
        <f>O21/O38</f>
        <v>2.8245296512842008E-2</v>
      </c>
      <c r="R21" s="14">
        <v>2</v>
      </c>
      <c r="S21" s="8">
        <v>1210</v>
      </c>
      <c r="T21" s="8">
        <v>494</v>
      </c>
      <c r="U21" s="17">
        <f>S21/S38</f>
        <v>0.14600475192929954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3</v>
      </c>
      <c r="AA21" s="8">
        <v>162.9</v>
      </c>
      <c r="AB21" s="33">
        <v>28.614771000000001</v>
      </c>
      <c r="AC21" s="18">
        <f>AA21/AA38</f>
        <v>4.7393227045269409E-2</v>
      </c>
      <c r="AD21" s="45">
        <v>2</v>
      </c>
      <c r="AE21" s="44">
        <v>437</v>
      </c>
      <c r="AF21" s="44">
        <v>217.05420000000001</v>
      </c>
      <c r="AG21" s="18">
        <f>AE21/AE38</f>
        <v>0.37917570498915404</v>
      </c>
      <c r="AH21" s="45">
        <v>1</v>
      </c>
      <c r="AI21" s="8">
        <v>2200</v>
      </c>
      <c r="AJ21" s="33">
        <v>1100</v>
      </c>
      <c r="AK21" s="17">
        <f>AI21/AI38</f>
        <v>0.7598015260268286</v>
      </c>
      <c r="AL21" s="44"/>
      <c r="AM21" s="44"/>
      <c r="AN21" s="44"/>
      <c r="AO21" s="16"/>
      <c r="AP21" s="48">
        <f>J21+F21+B21+R21+N21+Z21+AH21+AD21+V21+AL21</f>
        <v>20</v>
      </c>
      <c r="AQ21" s="8">
        <f>C21+G21+K21+O21+S21+AA21+AI21+AE21+W21+AM21</f>
        <v>9171.2311860000009</v>
      </c>
      <c r="AR21" s="33">
        <f>D21+H21+L21+P21+T21+AB21+AJ21+AF21+X21+AN21</f>
        <v>4299.5268159999996</v>
      </c>
      <c r="AS21" s="17">
        <f>AQ21/AQ38</f>
        <v>0.24655394611632067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5.8983564788463352E-2</v>
      </c>
      <c r="J22" s="14">
        <v>8</v>
      </c>
      <c r="K22" s="8">
        <v>781.07799999999997</v>
      </c>
      <c r="L22" s="33">
        <v>321.19926299999997</v>
      </c>
      <c r="M22" s="17">
        <f>K22/K38</f>
        <v>0.11993871569844103</v>
      </c>
      <c r="N22" s="14">
        <v>1</v>
      </c>
      <c r="O22" s="8">
        <v>980</v>
      </c>
      <c r="P22" s="33">
        <v>478.20806499999998</v>
      </c>
      <c r="Q22" s="17">
        <f>O22/O38</f>
        <v>0.19842573894326285</v>
      </c>
      <c r="R22" s="14">
        <v>1</v>
      </c>
      <c r="S22" s="8">
        <v>5000</v>
      </c>
      <c r="T22" s="33">
        <v>1500</v>
      </c>
      <c r="U22" s="17">
        <f>S22/S38</f>
        <v>0.60332542119545263</v>
      </c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0.22692889561270804</v>
      </c>
      <c r="AD22" s="45">
        <v>1</v>
      </c>
      <c r="AE22" s="44">
        <v>70</v>
      </c>
      <c r="AF22" s="44">
        <v>23</v>
      </c>
      <c r="AG22" s="18">
        <f>AE22/AE38</f>
        <v>6.0737527114967459E-2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15</v>
      </c>
      <c r="AQ22" s="8">
        <f t="shared" ref="AQ22:AQ37" si="7">C22+G22+K22+O22+S22+AA22+AI22+AE22+W22+AM22</f>
        <v>7801.0779999999995</v>
      </c>
      <c r="AR22" s="33">
        <f t="shared" ref="AR22:AR37" si="8">D22+H22+L22+P22+T22+AB22+AJ22+AF22+X22+AN22</f>
        <v>2500.4073280000002</v>
      </c>
      <c r="AS22" s="17">
        <f>AQ22/AQ38</f>
        <v>0.20971955955022573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2.3282986100709217E-2</v>
      </c>
      <c r="J23" s="14">
        <v>2</v>
      </c>
      <c r="K23" s="8">
        <v>102</v>
      </c>
      <c r="L23" s="33">
        <v>50.795000000000002</v>
      </c>
      <c r="M23" s="17">
        <f>K23/K38</f>
        <v>1.5662647009954171E-2</v>
      </c>
      <c r="N23" s="14">
        <v>2</v>
      </c>
      <c r="O23" s="8">
        <v>38</v>
      </c>
      <c r="P23" s="33">
        <v>18.247800000000002</v>
      </c>
      <c r="Q23" s="17">
        <f>O23/O38</f>
        <v>7.6940592651469266E-3</v>
      </c>
      <c r="R23" s="14"/>
      <c r="S23" s="8"/>
      <c r="T23" s="33"/>
      <c r="U23" s="17"/>
      <c r="V23" s="25"/>
      <c r="W23" s="8"/>
      <c r="X23" s="33"/>
      <c r="Y23" s="17"/>
      <c r="Z23" s="25">
        <v>2</v>
      </c>
      <c r="AA23" s="8">
        <v>1850</v>
      </c>
      <c r="AB23" s="33">
        <v>560</v>
      </c>
      <c r="AC23" s="18">
        <f>AA23/AA38</f>
        <v>0.53822879087629472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11</v>
      </c>
      <c r="AQ23" s="8">
        <f t="shared" si="7"/>
        <v>2185</v>
      </c>
      <c r="AR23" s="33">
        <f t="shared" si="8"/>
        <v>721.54279999999994</v>
      </c>
      <c r="AS23" s="17">
        <f>AQ23/AQ38</f>
        <v>5.8740245593909363E-2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0.10456600437081895</v>
      </c>
      <c r="F24" s="14">
        <v>1</v>
      </c>
      <c r="G24" s="8">
        <v>1000</v>
      </c>
      <c r="H24" s="33">
        <v>467</v>
      </c>
      <c r="I24" s="17">
        <f>G24/G38</f>
        <v>0.31043981467612292</v>
      </c>
      <c r="J24" s="14">
        <v>1</v>
      </c>
      <c r="K24" s="8">
        <v>5</v>
      </c>
      <c r="L24" s="33">
        <v>2.2654939999999999</v>
      </c>
      <c r="M24" s="17">
        <f>K24/K38</f>
        <v>7.677768142134398E-4</v>
      </c>
      <c r="N24" s="14">
        <v>3</v>
      </c>
      <c r="O24" s="8">
        <v>116</v>
      </c>
      <c r="P24" s="33">
        <v>33.489173000000001</v>
      </c>
      <c r="Q24" s="17">
        <f>O24/O38</f>
        <v>2.3487128283080094E-2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>
        <v>2</v>
      </c>
      <c r="AI24" s="8">
        <v>600</v>
      </c>
      <c r="AJ24" s="33">
        <v>250.47</v>
      </c>
      <c r="AK24" s="17">
        <f>AI24/AI38</f>
        <v>0.2072185980073169</v>
      </c>
      <c r="AL24" s="44"/>
      <c r="AM24" s="44"/>
      <c r="AN24" s="44"/>
      <c r="AO24" s="18"/>
      <c r="AP24" s="48">
        <f t="shared" si="6"/>
        <v>12</v>
      </c>
      <c r="AQ24" s="8">
        <f t="shared" si="7"/>
        <v>2054.4</v>
      </c>
      <c r="AR24" s="33">
        <f t="shared" si="8"/>
        <v>827.72466700000007</v>
      </c>
      <c r="AS24" s="17">
        <f>AQ24/AQ38</f>
        <v>5.5229272562072038E-2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1.6682515055969838E-2</v>
      </c>
      <c r="F25" s="14"/>
      <c r="G25" s="8"/>
      <c r="H25" s="33"/>
      <c r="I25" s="17"/>
      <c r="J25" s="14"/>
      <c r="K25" s="8"/>
      <c r="L25" s="33"/>
      <c r="M25" s="17"/>
      <c r="N25" s="14">
        <v>8</v>
      </c>
      <c r="O25" s="8">
        <v>2268.346736</v>
      </c>
      <c r="P25" s="33">
        <v>1003.479568</v>
      </c>
      <c r="Q25" s="17">
        <f>O25/O38</f>
        <v>0.45928405843912079</v>
      </c>
      <c r="R25" s="14">
        <v>1</v>
      </c>
      <c r="S25" s="8">
        <v>100</v>
      </c>
      <c r="T25" s="33">
        <v>27</v>
      </c>
      <c r="U25" s="17">
        <f>S25/S38</f>
        <v>1.2066508423909052E-2</v>
      </c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10</v>
      </c>
      <c r="AQ25" s="8">
        <f t="shared" si="7"/>
        <v>2418.346736</v>
      </c>
      <c r="AR25" s="33">
        <f t="shared" si="8"/>
        <v>1042.979568</v>
      </c>
      <c r="AS25" s="17">
        <f>AQ25/AQ38</f>
        <v>6.5013401008635743E-2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1.6157095278307627E-2</v>
      </c>
      <c r="N26" s="14">
        <v>1</v>
      </c>
      <c r="O26" s="8">
        <v>48.4</v>
      </c>
      <c r="P26" s="33">
        <v>24.2</v>
      </c>
      <c r="Q26" s="17">
        <f>O26/O38</f>
        <v>9.7998018008713488E-3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4.1298290746619483E-3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7.6833854132340423E-2</v>
      </c>
      <c r="J27" s="14">
        <v>2</v>
      </c>
      <c r="K27" s="8">
        <v>20</v>
      </c>
      <c r="L27" s="33">
        <v>5.9678000000000004</v>
      </c>
      <c r="M27" s="17">
        <f>K27/K38</f>
        <v>3.0711072568537592E-3</v>
      </c>
      <c r="N27" s="14">
        <v>2</v>
      </c>
      <c r="O27" s="8">
        <v>145</v>
      </c>
      <c r="P27" s="33">
        <v>57.570700000000002</v>
      </c>
      <c r="Q27" s="17">
        <f>O27/O38</f>
        <v>2.9358910353850114E-2</v>
      </c>
      <c r="R27" s="14">
        <v>1</v>
      </c>
      <c r="S27" s="8">
        <v>600</v>
      </c>
      <c r="T27" s="33">
        <v>300</v>
      </c>
      <c r="U27" s="17">
        <f>S27/S38</f>
        <v>7.2399050543454316E-2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6.7346044352377989E-3</v>
      </c>
      <c r="AL27" s="44"/>
      <c r="AM27" s="44"/>
      <c r="AN27" s="44"/>
      <c r="AO27" s="18"/>
      <c r="AP27" s="48">
        <f t="shared" si="6"/>
        <v>10</v>
      </c>
      <c r="AQ27" s="8">
        <f t="shared" si="7"/>
        <v>1032</v>
      </c>
      <c r="AR27" s="33">
        <f t="shared" si="8"/>
        <v>418.58539999999999</v>
      </c>
      <c r="AS27" s="17">
        <f>AQ27/AQ38</f>
        <v>2.7743676637489455E-2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6.6730060223879353E-2</v>
      </c>
      <c r="F28" s="14">
        <v>1</v>
      </c>
      <c r="G28" s="8">
        <v>150</v>
      </c>
      <c r="H28" s="33">
        <v>48.773103999999996</v>
      </c>
      <c r="I28" s="17">
        <f>G28/G38</f>
        <v>4.6565972201418435E-2</v>
      </c>
      <c r="J28" s="14">
        <v>1</v>
      </c>
      <c r="K28" s="8">
        <v>188</v>
      </c>
      <c r="L28" s="33">
        <v>94</v>
      </c>
      <c r="M28" s="17">
        <f>K28/K38</f>
        <v>2.8868408214425337E-2</v>
      </c>
      <c r="N28" s="14">
        <v>1</v>
      </c>
      <c r="O28" s="8">
        <v>31</v>
      </c>
      <c r="P28" s="33">
        <v>13.157553999999999</v>
      </c>
      <c r="Q28" s="17">
        <f>O28/O38</f>
        <v>6.2767325584093354E-3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1.5296658921251455E-2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2.0319303338171266E-2</v>
      </c>
      <c r="F29" s="14">
        <v>1</v>
      </c>
      <c r="G29" s="8">
        <v>37.5</v>
      </c>
      <c r="H29" s="33">
        <v>14.625</v>
      </c>
      <c r="I29" s="17">
        <f>G29/G38</f>
        <v>1.1641493050354609E-2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2.6453273072955066E-3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8.68921041278468E-2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7.0866335336879582E-2</v>
      </c>
      <c r="R30" s="14">
        <v>1</v>
      </c>
      <c r="S30" s="8">
        <v>210</v>
      </c>
      <c r="T30" s="33">
        <v>100.5</v>
      </c>
      <c r="U30" s="17">
        <f>S30/S38</f>
        <v>2.5339667690209008E-2</v>
      </c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0.31062906724511929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9</v>
      </c>
      <c r="AQ30" s="8">
        <f t="shared" si="7"/>
        <v>1197.9000000000001</v>
      </c>
      <c r="AR30" s="33">
        <f t="shared" si="8"/>
        <v>594.45000000000005</v>
      </c>
      <c r="AS30" s="17">
        <f>AQ30/AQ38</f>
        <v>3.2203633957411458E-2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0.24251372136863358</v>
      </c>
      <c r="F31" s="14">
        <v>5</v>
      </c>
      <c r="G31" s="8">
        <v>343.9803</v>
      </c>
      <c r="H31" s="33">
        <v>122.30115000000001</v>
      </c>
      <c r="I31" s="17">
        <f>G31/G38</f>
        <v>0.10678518058423717</v>
      </c>
      <c r="J31" s="14">
        <v>2</v>
      </c>
      <c r="K31" s="8">
        <v>3003.08</v>
      </c>
      <c r="L31" s="33">
        <v>1501.54</v>
      </c>
      <c r="M31" s="17">
        <f>K31/K38</f>
        <v>0.46113903904561937</v>
      </c>
      <c r="N31" s="14">
        <v>4</v>
      </c>
      <c r="O31" s="8">
        <v>450</v>
      </c>
      <c r="P31" s="33">
        <v>195.70259999999999</v>
      </c>
      <c r="Q31" s="17">
        <f>O31/O38</f>
        <v>9.1113859718845183E-2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2.4195066835019873E-3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9.0238611713665942E-2</v>
      </c>
      <c r="AH31" s="45">
        <v>1</v>
      </c>
      <c r="AI31" s="8">
        <v>59.993000000000002</v>
      </c>
      <c r="AJ31" s="33">
        <v>29.996500000000001</v>
      </c>
      <c r="AK31" s="17">
        <f>AI31/AI38</f>
        <v>2.0719442250421605E-2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25</v>
      </c>
      <c r="AQ31" s="8">
        <f t="shared" si="7"/>
        <v>4997.9032999999999</v>
      </c>
      <c r="AR31" s="33">
        <f t="shared" si="8"/>
        <v>2266.4402500000001</v>
      </c>
      <c r="AS31" s="17">
        <f>AQ31/AQ38</f>
        <v>0.13436067153162931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0.11621039987988591</v>
      </c>
      <c r="F32" s="14">
        <v>1</v>
      </c>
      <c r="G32" s="8">
        <v>210</v>
      </c>
      <c r="H32" s="33">
        <v>105</v>
      </c>
      <c r="I32" s="17">
        <f>G32/G38</f>
        <v>6.5192361081985811E-2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7.6940592651469266E-3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3.7744034707158348E-2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1.7200004178939684E-2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5.7387851792536249E-2</v>
      </c>
      <c r="F33" s="14"/>
      <c r="G33" s="8"/>
      <c r="H33" s="33"/>
      <c r="I33" s="17"/>
      <c r="J33" s="14">
        <v>4</v>
      </c>
      <c r="K33" s="8">
        <v>351</v>
      </c>
      <c r="L33" s="33">
        <v>136.38999999999999</v>
      </c>
      <c r="M33" s="17">
        <f>K33/K38</f>
        <v>5.3897932357783479E-2</v>
      </c>
      <c r="N33" s="14">
        <v>4</v>
      </c>
      <c r="O33" s="8">
        <v>65.81</v>
      </c>
      <c r="P33" s="33">
        <v>15.2559</v>
      </c>
      <c r="Q33" s="17">
        <f>O33/O38</f>
        <v>1.332489579577156E-2</v>
      </c>
      <c r="R33" s="14">
        <v>1</v>
      </c>
      <c r="S33" s="8">
        <v>425</v>
      </c>
      <c r="T33" s="33">
        <v>212.5</v>
      </c>
      <c r="U33" s="17">
        <f>S33/S38</f>
        <v>5.1282660801613471E-2</v>
      </c>
      <c r="V33" s="25"/>
      <c r="W33" s="8"/>
      <c r="X33" s="33"/>
      <c r="Y33" s="17"/>
      <c r="Z33" s="25">
        <v>3</v>
      </c>
      <c r="AA33" s="8">
        <v>261.7</v>
      </c>
      <c r="AB33" s="33">
        <v>113.6</v>
      </c>
      <c r="AC33" s="18">
        <f>AA33/AA38</f>
        <v>7.6137553822879095E-2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14</v>
      </c>
      <c r="AQ33" s="8">
        <f t="shared" si="7"/>
        <v>1275.51</v>
      </c>
      <c r="AR33" s="33">
        <f t="shared" si="8"/>
        <v>560.74590000000001</v>
      </c>
      <c r="AS33" s="17">
        <f>AQ33/AQ38</f>
        <v>3.4290055220818003E-2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5.2383097275745293E-3</v>
      </c>
      <c r="F34" s="14">
        <v>3</v>
      </c>
      <c r="G34" s="8">
        <v>65.355999999999995</v>
      </c>
      <c r="H34" s="8">
        <v>32.677999999999997</v>
      </c>
      <c r="I34" s="17">
        <f>G34/G38</f>
        <v>2.0289104527972689E-2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3.0371286572948397E-3</v>
      </c>
      <c r="R34" s="14">
        <v>2</v>
      </c>
      <c r="S34" s="8">
        <v>65</v>
      </c>
      <c r="T34" s="8">
        <v>7.6788569999999998</v>
      </c>
      <c r="U34" s="17">
        <f>S34/S38</f>
        <v>7.8432304755408841E-3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6.3889212149423946E-2</v>
      </c>
      <c r="AD34" s="44">
        <v>1</v>
      </c>
      <c r="AE34" s="44">
        <v>60</v>
      </c>
      <c r="AF34" s="46">
        <v>30</v>
      </c>
      <c r="AG34" s="18">
        <f>AE34/AE38</f>
        <v>5.2060737527114966E-2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11</v>
      </c>
      <c r="AQ34" s="8">
        <f t="shared" si="7"/>
        <v>616.15599999999995</v>
      </c>
      <c r="AR34" s="33">
        <f t="shared" si="8"/>
        <v>255.16955000000002</v>
      </c>
      <c r="AS34" s="17">
        <f>AQ34/AQ38</f>
        <v>1.6564372889776115E-2</v>
      </c>
    </row>
    <row r="35" spans="1:45" x14ac:dyDescent="0.25">
      <c r="A35" s="32" t="s">
        <v>18</v>
      </c>
      <c r="B35" s="14">
        <v>1</v>
      </c>
      <c r="C35" s="8">
        <v>350</v>
      </c>
      <c r="D35" s="8">
        <v>23.02</v>
      </c>
      <c r="E35" s="17">
        <f>C35/C38</f>
        <v>0.11677760539178889</v>
      </c>
      <c r="F35" s="14">
        <v>2</v>
      </c>
      <c r="G35" s="8">
        <v>22</v>
      </c>
      <c r="H35" s="8">
        <v>11</v>
      </c>
      <c r="I35" s="17">
        <f>G35/G38</f>
        <v>6.8296759228747041E-3</v>
      </c>
      <c r="J35" s="14">
        <v>3</v>
      </c>
      <c r="K35" s="8">
        <v>51.1</v>
      </c>
      <c r="L35" s="8">
        <v>22.45</v>
      </c>
      <c r="M35" s="17">
        <f>K35/K38</f>
        <v>7.8466790412613559E-3</v>
      </c>
      <c r="N35" s="14">
        <v>2</v>
      </c>
      <c r="O35" s="8">
        <v>53.818660000000001</v>
      </c>
      <c r="P35" s="8">
        <v>25.309830000000002</v>
      </c>
      <c r="Q35" s="17">
        <f>O35/O38</f>
        <v>1.0896946305547167E-2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>
        <v>1</v>
      </c>
      <c r="AI35" s="8">
        <v>16</v>
      </c>
      <c r="AJ35" s="8">
        <v>2.7152989999999999</v>
      </c>
      <c r="AK35" s="17">
        <f>AI35/AI38</f>
        <v>5.5258292801951174E-3</v>
      </c>
      <c r="AL35" s="44"/>
      <c r="AM35" s="9"/>
      <c r="AN35" s="9"/>
      <c r="AO35" s="18"/>
      <c r="AP35" s="48">
        <f t="shared" si="6"/>
        <v>9</v>
      </c>
      <c r="AQ35" s="8">
        <f t="shared" si="7"/>
        <v>492.91866000000005</v>
      </c>
      <c r="AR35" s="33">
        <f t="shared" si="8"/>
        <v>84.495129000000006</v>
      </c>
      <c r="AS35" s="17">
        <f>AQ35/AQ38</f>
        <v>1.3251333247698265E-2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3.6701533123133651E-2</v>
      </c>
      <c r="F36" s="14">
        <v>1</v>
      </c>
      <c r="G36" s="8">
        <v>600</v>
      </c>
      <c r="H36" s="8">
        <v>300</v>
      </c>
      <c r="I36" s="17">
        <f>G36/G38</f>
        <v>0.18626388880567374</v>
      </c>
      <c r="J36" s="14">
        <v>2</v>
      </c>
      <c r="K36" s="8">
        <v>134</v>
      </c>
      <c r="L36" s="8">
        <v>62.906809000000003</v>
      </c>
      <c r="M36" s="17">
        <f>K36/K38</f>
        <v>2.0576418620920189E-2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6.9414316702819959E-2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5</v>
      </c>
      <c r="AQ36" s="8">
        <f t="shared" si="7"/>
        <v>924</v>
      </c>
      <c r="AR36" s="33">
        <f t="shared" si="8"/>
        <v>380.62180899999998</v>
      </c>
      <c r="AS36" s="17">
        <f>AQ36/AQ38</f>
        <v>2.4840268617287071E-2</v>
      </c>
    </row>
    <row r="37" spans="1:45" ht="15.75" thickBot="1" x14ac:dyDescent="0.3">
      <c r="A37" s="32" t="s">
        <v>50</v>
      </c>
      <c r="B37" s="174">
        <v>1</v>
      </c>
      <c r="C37" s="10">
        <v>400</v>
      </c>
      <c r="D37" s="10">
        <v>49.012450000000001</v>
      </c>
      <c r="E37" s="19">
        <f>C37/C38</f>
        <v>0.13346012044775871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4.0495048763931195E-2</v>
      </c>
      <c r="R37" s="26">
        <v>3</v>
      </c>
      <c r="S37" s="27">
        <v>677.40149899999994</v>
      </c>
      <c r="T37" s="27">
        <v>200.025071</v>
      </c>
      <c r="U37" s="28">
        <f>S37/S38</f>
        <v>8.1738708940521182E-2</v>
      </c>
      <c r="V37" s="25"/>
      <c r="W37" s="8"/>
      <c r="X37" s="8"/>
      <c r="Y37" s="9"/>
      <c r="Z37" s="133">
        <v>1</v>
      </c>
      <c r="AA37" s="10">
        <v>163</v>
      </c>
      <c r="AB37" s="10">
        <v>42.351685000000003</v>
      </c>
      <c r="AC37" s="11">
        <f>AA37/AA38</f>
        <v>4.7422320493424881E-2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58" t="s">
        <v>3</v>
      </c>
      <c r="B38" s="50">
        <f>SUM(B21:B37)</f>
        <v>28</v>
      </c>
      <c r="C38" s="51">
        <f>SUM(C21:C37)</f>
        <v>2997.1499999999996</v>
      </c>
      <c r="D38" s="51">
        <f>SUM(D21:D37)</f>
        <v>809.78096400000004</v>
      </c>
      <c r="E38" s="56">
        <f t="shared" ref="E38:I38" si="9">SUM(E21:E36)</f>
        <v>0.86653987955224132</v>
      </c>
      <c r="F38" s="143">
        <f>SUM(F21:F37)</f>
        <v>28</v>
      </c>
      <c r="G38" s="144">
        <f>SUM(G21:G36)</f>
        <v>3221.2363000000005</v>
      </c>
      <c r="H38" s="144">
        <f>SUM(H21:H36)</f>
        <v>1414.0822539999999</v>
      </c>
      <c r="I38" s="152">
        <f t="shared" si="9"/>
        <v>0.99999999999999978</v>
      </c>
      <c r="J38" s="146">
        <f>SUM(J21:J37)</f>
        <v>32</v>
      </c>
      <c r="K38" s="153">
        <f>SUM(K21:K37)</f>
        <v>6512.3091860000004</v>
      </c>
      <c r="L38" s="153">
        <f>SUM(L21:L37)</f>
        <v>3069.503013</v>
      </c>
      <c r="M38" s="145">
        <f t="shared" ref="M38:U38" si="10">SUM(M21:M36)</f>
        <v>0.99999999999999989</v>
      </c>
      <c r="N38" s="146">
        <f>SUM(N21:N37)</f>
        <v>36</v>
      </c>
      <c r="O38" s="144">
        <f>SUM(O21:O37)</f>
        <v>4938.8753960000004</v>
      </c>
      <c r="P38" s="144">
        <f>SUM(P21:P37)</f>
        <v>2204.0348239999998</v>
      </c>
      <c r="Q38" s="145">
        <f t="shared" si="10"/>
        <v>0.95950495123606871</v>
      </c>
      <c r="R38" s="143">
        <f>SUM(R21:R37)</f>
        <v>12</v>
      </c>
      <c r="S38" s="144">
        <f>SUM(S21:S37)</f>
        <v>8287.4014989999996</v>
      </c>
      <c r="T38" s="144">
        <f>SUM(T21:T37)</f>
        <v>2841.7039279999999</v>
      </c>
      <c r="U38" s="142">
        <f t="shared" si="10"/>
        <v>0.91826129105947896</v>
      </c>
      <c r="V38" s="146">
        <f t="shared" ref="V38:AB38" si="11">SUM(V21:V37)</f>
        <v>4</v>
      </c>
      <c r="W38" s="149">
        <f t="shared" si="11"/>
        <v>3110</v>
      </c>
      <c r="X38" s="150">
        <f>SUM(X21:X37)</f>
        <v>1555</v>
      </c>
      <c r="Y38" s="151">
        <f t="shared" si="11"/>
        <v>0.97348059993109048</v>
      </c>
      <c r="Z38" s="50">
        <f t="shared" si="11"/>
        <v>13</v>
      </c>
      <c r="AA38" s="51">
        <f t="shared" si="11"/>
        <v>3437.2</v>
      </c>
      <c r="AB38" s="51">
        <f t="shared" si="11"/>
        <v>937.32104900000002</v>
      </c>
      <c r="AC38" s="65">
        <f>SUM(AC21:AC36)</f>
        <v>0.95257767950657524</v>
      </c>
      <c r="AD38" s="52">
        <f>SUM(AD21:AD37)</f>
        <v>11</v>
      </c>
      <c r="AE38" s="51">
        <f>SUM(AE21:AE37)</f>
        <v>1152.5</v>
      </c>
      <c r="AF38" s="148">
        <f>SUM(AF21:AF37)</f>
        <v>525.18194000000005</v>
      </c>
      <c r="AG38" s="62">
        <f t="shared" ref="AG38:AN38" si="12">SUM(AG21:AG37)</f>
        <v>1</v>
      </c>
      <c r="AH38" s="50">
        <f t="shared" si="12"/>
        <v>6</v>
      </c>
      <c r="AI38" s="51">
        <f t="shared" si="12"/>
        <v>2895.4929999999999</v>
      </c>
      <c r="AJ38" s="51">
        <f t="shared" si="12"/>
        <v>1388.9736989999999</v>
      </c>
      <c r="AK38" s="56">
        <f>SUM(AK21:AK37)</f>
        <v>0.99999999999999989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175</v>
      </c>
      <c r="AQ38" s="58">
        <f>C38+G38+K38+O38+S38+AA38+AI38+AE38+W38+AM38</f>
        <v>37197.665380999999</v>
      </c>
      <c r="AR38" s="59">
        <f>D38+H38+L38+P38+T38+AB38+AJ38+AF38+X38+AN38</f>
        <v>15003.587071000002</v>
      </c>
      <c r="AS38" s="54">
        <f>SUM(AS21:AS36)</f>
        <v>0.95778225641542158</v>
      </c>
    </row>
    <row r="39" spans="1:45" x14ac:dyDescent="0.25">
      <c r="A39" s="3"/>
      <c r="B39" s="3"/>
      <c r="C39" s="3"/>
      <c r="D39" s="3"/>
      <c r="E39" s="3"/>
      <c r="F39" s="3"/>
      <c r="G39" s="177"/>
      <c r="H39" s="177"/>
      <c r="I39" s="3"/>
      <c r="J39" s="3"/>
      <c r="K39" s="177"/>
      <c r="L39" s="177"/>
      <c r="M39" s="3"/>
      <c r="N39" s="5"/>
      <c r="O39" s="178"/>
      <c r="P39" s="178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5"/>
      <c r="AR39" s="165"/>
    </row>
    <row r="40" spans="1:45" ht="15.75" customHeight="1" thickBot="1" x14ac:dyDescent="0.3">
      <c r="A40" s="218" t="s">
        <v>53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44" t="s">
        <v>24</v>
      </c>
      <c r="B41" s="240" t="s">
        <v>22</v>
      </c>
      <c r="C41" s="241"/>
      <c r="D41" s="242"/>
      <c r="E41" s="243"/>
      <c r="F41" s="240" t="s">
        <v>23</v>
      </c>
      <c r="G41" s="241"/>
      <c r="H41" s="242"/>
      <c r="I41" s="243"/>
      <c r="J41" s="232" t="s">
        <v>19</v>
      </c>
      <c r="K41" s="233"/>
      <c r="L41" s="233"/>
      <c r="M41" s="234"/>
      <c r="N41" s="232" t="s">
        <v>31</v>
      </c>
      <c r="O41" s="233"/>
      <c r="P41" s="233"/>
      <c r="Q41" s="233"/>
      <c r="R41" s="232" t="s">
        <v>28</v>
      </c>
      <c r="S41" s="233"/>
      <c r="T41" s="233"/>
      <c r="U41" s="233"/>
      <c r="V41" s="240" t="s">
        <v>39</v>
      </c>
      <c r="W41" s="241"/>
      <c r="X41" s="241"/>
      <c r="Y41" s="243"/>
      <c r="Z41" s="233" t="s">
        <v>27</v>
      </c>
      <c r="AA41" s="233"/>
      <c r="AB41" s="233"/>
      <c r="AC41" s="233"/>
      <c r="AD41" s="232" t="s">
        <v>38</v>
      </c>
      <c r="AE41" s="233"/>
      <c r="AF41" s="233"/>
      <c r="AG41" s="234"/>
      <c r="AH41" s="233" t="s">
        <v>29</v>
      </c>
      <c r="AI41" s="233"/>
      <c r="AJ41" s="233"/>
      <c r="AK41" s="233"/>
      <c r="AL41" s="261" t="s">
        <v>51</v>
      </c>
      <c r="AM41" s="261"/>
      <c r="AN41" s="261"/>
      <c r="AO41" s="261"/>
      <c r="AP41" s="253" t="s">
        <v>20</v>
      </c>
      <c r="AQ41" s="253"/>
      <c r="AR41" s="253"/>
      <c r="AS41" s="257"/>
    </row>
    <row r="42" spans="1:45" ht="58.5" thickBot="1" x14ac:dyDescent="0.3">
      <c r="A42" s="245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24</v>
      </c>
      <c r="C43" s="8">
        <v>2155.15</v>
      </c>
      <c r="D43" s="12">
        <v>612.50969999999995</v>
      </c>
      <c r="E43" s="9">
        <f>C43/C50</f>
        <v>0.71906644645746798</v>
      </c>
      <c r="F43" s="7">
        <v>20</v>
      </c>
      <c r="G43" s="8">
        <v>1106.2363</v>
      </c>
      <c r="H43" s="8">
        <v>414.20225399999998</v>
      </c>
      <c r="I43" s="9">
        <f>G43/AQ50</f>
        <v>2.9739401348694551E-2</v>
      </c>
      <c r="J43" s="7">
        <v>22</v>
      </c>
      <c r="K43" s="8">
        <v>4319.2979999999998</v>
      </c>
      <c r="L43" s="8">
        <v>2056.3678110000001</v>
      </c>
      <c r="M43" s="9">
        <f>K43/AQ50</f>
        <v>0.11611744865596407</v>
      </c>
      <c r="N43" s="7">
        <v>26</v>
      </c>
      <c r="O43" s="8">
        <v>3492.065396</v>
      </c>
      <c r="P43" s="8">
        <v>1592.376086</v>
      </c>
      <c r="Q43" s="17">
        <f>O43/AQ50</f>
        <v>9.3878617387200158E-2</v>
      </c>
      <c r="R43" s="23">
        <v>8</v>
      </c>
      <c r="S43" s="22">
        <v>2340</v>
      </c>
      <c r="T43" s="35">
        <v>1016.959038</v>
      </c>
      <c r="U43" s="18">
        <f>S43/S50</f>
        <v>0.2823562971194718</v>
      </c>
      <c r="V43" s="14">
        <v>3</v>
      </c>
      <c r="W43" s="7">
        <v>110</v>
      </c>
      <c r="X43" s="7">
        <v>55</v>
      </c>
      <c r="Y43" s="71">
        <f>W43/AQ50</f>
        <v>2.9571748353913181E-3</v>
      </c>
      <c r="Z43" s="23">
        <v>10</v>
      </c>
      <c r="AA43" s="22">
        <v>2437.1999999999998</v>
      </c>
      <c r="AB43" s="35">
        <v>775.32104900000002</v>
      </c>
      <c r="AC43" s="18">
        <f>AA43/AQ50</f>
        <v>6.5520240989233813E-2</v>
      </c>
      <c r="AD43" s="21">
        <v>8</v>
      </c>
      <c r="AE43" s="21">
        <v>635.5</v>
      </c>
      <c r="AF43" s="66">
        <v>291.91273999999999</v>
      </c>
      <c r="AG43" s="17">
        <f>AE43/AQ50</f>
        <v>1.7084405526283479E-2</v>
      </c>
      <c r="AH43" s="23">
        <v>4</v>
      </c>
      <c r="AI43" s="22">
        <v>2775.9929999999999</v>
      </c>
      <c r="AJ43" s="35">
        <v>1356.4817989999999</v>
      </c>
      <c r="AK43" s="18">
        <f>AI43/AI50</f>
        <v>0.95872896256354267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1">
        <f>B43+F43+J43+N43+R43+Z43+AH43+AD43+V43+AL43</f>
        <v>130</v>
      </c>
      <c r="AQ43" s="8">
        <f>C43+G43+K43+O43+S43+AA43+AI43+AE43+W43+AM43</f>
        <v>20016.942695999998</v>
      </c>
      <c r="AR43" s="8">
        <f>D43+H43+L43+P43+T43+AB43+AJ43+AF43+X43+AN43</f>
        <v>8429.1358770000006</v>
      </c>
      <c r="AS43" s="9">
        <f>AR43/AR50</f>
        <v>0.56180804211097168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0.14747343309477337</v>
      </c>
      <c r="F44" s="7">
        <v>1</v>
      </c>
      <c r="G44" s="8">
        <v>600</v>
      </c>
      <c r="H44" s="8">
        <v>300</v>
      </c>
      <c r="I44" s="9">
        <f>G44/AQ50</f>
        <v>1.6130044556679917E-2</v>
      </c>
      <c r="J44" s="7">
        <v>8</v>
      </c>
      <c r="K44" s="8">
        <v>1948.011186</v>
      </c>
      <c r="L44" s="8">
        <v>926.03520200000003</v>
      </c>
      <c r="M44" s="9">
        <f>K44/AQ50</f>
        <v>5.2369178711818148E-2</v>
      </c>
      <c r="N44" s="7">
        <v>3</v>
      </c>
      <c r="O44" s="8">
        <v>110</v>
      </c>
      <c r="P44" s="8">
        <v>29.013172999999998</v>
      </c>
      <c r="Q44" s="17">
        <f>O44/O50</f>
        <v>2.2272276820162161E-2</v>
      </c>
      <c r="R44" s="25">
        <v>2</v>
      </c>
      <c r="S44" s="8">
        <v>5050</v>
      </c>
      <c r="T44" s="33">
        <v>1503.489957</v>
      </c>
      <c r="U44" s="18">
        <f>S44/AQ50</f>
        <v>0.13576120835205596</v>
      </c>
      <c r="V44" s="69"/>
      <c r="W44" s="9"/>
      <c r="X44" s="9"/>
      <c r="Y44" s="17"/>
      <c r="Z44" s="25">
        <v>3</v>
      </c>
      <c r="AA44" s="8">
        <v>1000</v>
      </c>
      <c r="AB44" s="33">
        <v>162</v>
      </c>
      <c r="AC44" s="18">
        <f>AA44/AQ50</f>
        <v>2.6883407594466526E-2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1">
        <f>B44+F44+J44+N44+R44+Z44+AH44+V44+AD44+AL44</f>
        <v>20</v>
      </c>
      <c r="AQ44" s="8">
        <f>C44+G44+K44+O44+S44+AA44+AI44+W44</f>
        <v>9150.0111859999997</v>
      </c>
      <c r="AR44" s="8">
        <f>D44+H44+L44+P44+T44+AB44+AJ44+X44</f>
        <v>3068.7971459999999</v>
      </c>
      <c r="AS44" s="9">
        <f>AR44/AR50</f>
        <v>0.20453756368246021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1.1532981858026141E-2</v>
      </c>
      <c r="J45" s="7">
        <v>1</v>
      </c>
      <c r="K45" s="8">
        <v>12</v>
      </c>
      <c r="L45" s="8">
        <v>5.0999999999999996</v>
      </c>
      <c r="M45" s="9">
        <f>K45/AQ50</f>
        <v>3.2260089113359832E-4</v>
      </c>
      <c r="N45" s="7">
        <v>4</v>
      </c>
      <c r="O45" s="8">
        <v>217</v>
      </c>
      <c r="P45" s="8">
        <v>54.469000000000001</v>
      </c>
      <c r="Q45" s="19">
        <f>O45/O50</f>
        <v>4.393712790886535E-2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W45/AQ50</f>
        <v>8.0650222783399589E-2</v>
      </c>
      <c r="Z45" s="42"/>
      <c r="AA45" s="10"/>
      <c r="AB45" s="34"/>
      <c r="AC45" s="20"/>
      <c r="AD45" s="116">
        <v>1</v>
      </c>
      <c r="AE45" s="10">
        <v>80</v>
      </c>
      <c r="AF45" s="34">
        <v>16.215</v>
      </c>
      <c r="AG45" s="19">
        <f>AE45/AQ50</f>
        <v>2.1506726075573223E-3</v>
      </c>
      <c r="AH45" s="23">
        <v>1</v>
      </c>
      <c r="AI45" s="10">
        <v>19.5</v>
      </c>
      <c r="AJ45" s="34">
        <v>5.7919</v>
      </c>
      <c r="AK45" s="20">
        <f>AI45/AI50</f>
        <v>6.7346044352377989E-3</v>
      </c>
      <c r="AL45" s="7"/>
      <c r="AM45" s="183"/>
      <c r="AN45" s="9"/>
      <c r="AO45" s="17"/>
      <c r="AP45" s="141">
        <f>B45+F45+J45+N45+R45+V45+Z45+AD45+AH45+AL45</f>
        <v>12</v>
      </c>
      <c r="AQ45" s="8">
        <f>C45+G45+K45+O45+S45+W45+AA45+AE45+AI45</f>
        <v>3757.5</v>
      </c>
      <c r="AR45" s="8">
        <f>D45+H45+L45+P45+T45+X45+AB45+AF45+AJ45</f>
        <v>1775.5808999999999</v>
      </c>
      <c r="AS45" s="9">
        <f>AR45/AR50</f>
        <v>0.11834375950215056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0.13346012044775871</v>
      </c>
      <c r="F46" s="7">
        <v>3</v>
      </c>
      <c r="G46" s="8">
        <v>1086</v>
      </c>
      <c r="H46" s="8">
        <v>505.875</v>
      </c>
      <c r="I46" s="9">
        <f>G46/AQ50</f>
        <v>2.9195380647590648E-2</v>
      </c>
      <c r="J46" s="7">
        <v>1</v>
      </c>
      <c r="K46" s="8">
        <v>233</v>
      </c>
      <c r="L46" s="8">
        <v>82</v>
      </c>
      <c r="M46" s="9">
        <f>K46/K50</f>
        <v>3.5778399542346302E-2</v>
      </c>
      <c r="N46" s="7">
        <v>3</v>
      </c>
      <c r="O46" s="8">
        <v>1119.81</v>
      </c>
      <c r="P46" s="8">
        <v>528.17656499999998</v>
      </c>
      <c r="Q46" s="19">
        <f>O46/O50</f>
        <v>0.22673380278168898</v>
      </c>
      <c r="R46" s="42">
        <v>2</v>
      </c>
      <c r="S46" s="10">
        <v>897.40149899999994</v>
      </c>
      <c r="T46" s="34">
        <v>321.25493299999999</v>
      </c>
      <c r="U46" s="20">
        <f>S46/AQ50</f>
        <v>2.4125210273502243E-2</v>
      </c>
      <c r="V46" s="70"/>
      <c r="W46" s="11"/>
      <c r="X46" s="11"/>
      <c r="Y46" s="19"/>
      <c r="Z46" s="42"/>
      <c r="AA46" s="10"/>
      <c r="AB46" s="34"/>
      <c r="AC46" s="20"/>
      <c r="AD46" s="132"/>
      <c r="AE46" s="10"/>
      <c r="AF46" s="34"/>
      <c r="AG46" s="19"/>
      <c r="AH46" s="23">
        <v>1</v>
      </c>
      <c r="AI46" s="10">
        <v>100</v>
      </c>
      <c r="AJ46" s="34">
        <v>26.7</v>
      </c>
      <c r="AK46" s="20">
        <f>AI46/AI50</f>
        <v>3.4536433001219481E-2</v>
      </c>
      <c r="AL46" s="7"/>
      <c r="AM46" s="183"/>
      <c r="AN46" s="9"/>
      <c r="AO46" s="17"/>
      <c r="AP46" s="141">
        <f>B46+F46+J46+N46+R46+V46+Z46+AD46+AH46</f>
        <v>11</v>
      </c>
      <c r="AQ46" s="8">
        <f>C46+G46+K46+O46+S46+W46+AA46+AE46+AI46</f>
        <v>3836.211499</v>
      </c>
      <c r="AR46" s="8">
        <f>D46+H46+L46+P46+T46+X46+AB46+AF46+AJ46</f>
        <v>1513.0189479999999</v>
      </c>
      <c r="AS46" s="11">
        <f>AR46/AR50</f>
        <v>0.10084381427188636</v>
      </c>
    </row>
    <row r="47" spans="1:45" ht="42.75" x14ac:dyDescent="0.25">
      <c r="A47" s="206" t="s">
        <v>60</v>
      </c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6">
        <v>1</v>
      </c>
      <c r="AE47" s="10">
        <v>37</v>
      </c>
      <c r="AF47" s="34">
        <v>17.054200000000002</v>
      </c>
      <c r="AG47" s="20">
        <f>AE47/AQ50</f>
        <v>9.9468608099526155E-4</v>
      </c>
      <c r="AH47" s="7"/>
      <c r="AI47" s="8"/>
      <c r="AJ47" s="34"/>
      <c r="AK47" s="20"/>
      <c r="AL47" s="7"/>
      <c r="AM47" s="184"/>
      <c r="AN47" s="11"/>
      <c r="AO47" s="19"/>
      <c r="AP47" s="141">
        <f t="shared" ref="AP47:AP48" si="13">B47+F47+J47+N47+R47+V47+Z47+AD47+AH47</f>
        <v>1</v>
      </c>
      <c r="AQ47" s="8">
        <f t="shared" ref="AQ47:AQ48" si="14">C47+G47+K47+O47+S47+W47+AA47+AE47+AI47</f>
        <v>37</v>
      </c>
      <c r="AR47" s="8">
        <f t="shared" ref="AR47:AR49" si="15">D47+H47+L47+P47+T47+X47+AB47+AF47+AJ47</f>
        <v>17.054200000000002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0"/>
      <c r="AI48" s="188"/>
      <c r="AJ48" s="34"/>
      <c r="AK48" s="20"/>
      <c r="AL48" s="182"/>
      <c r="AM48" s="184"/>
      <c r="AN48" s="173"/>
      <c r="AO48" s="28"/>
      <c r="AP48" s="202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0.34707158351409978</v>
      </c>
      <c r="AH49" s="171"/>
      <c r="AI49" s="73"/>
      <c r="AJ49" s="155"/>
      <c r="AK49" s="140"/>
      <c r="AL49" s="187"/>
      <c r="AM49" s="185"/>
      <c r="AN49" s="172"/>
      <c r="AO49" s="201"/>
      <c r="AP49" s="203">
        <f>B49+F49+J49+N49+R49+V49+Z49+AD49+AH49</f>
        <v>1</v>
      </c>
      <c r="AQ49" s="204">
        <f>C49+G49+K49+O49+S49+W49+AA49+AE49+AI49</f>
        <v>400</v>
      </c>
      <c r="AR49" s="205">
        <f t="shared" si="15"/>
        <v>200</v>
      </c>
      <c r="AS49" s="185">
        <f>AR49/AR50</f>
        <v>1.333014558808901E-2</v>
      </c>
    </row>
    <row r="50" spans="1:45" s="60" customFormat="1" ht="24.75" customHeight="1" thickBot="1" x14ac:dyDescent="0.3">
      <c r="A50" s="49" t="s">
        <v>3</v>
      </c>
      <c r="B50" s="61">
        <f>SUM(B43:B49)</f>
        <v>28</v>
      </c>
      <c r="C50" s="63">
        <f>SUM(C43:C49)</f>
        <v>2997.15</v>
      </c>
      <c r="D50" s="61">
        <f>SUM(D43:D49)</f>
        <v>809.78096400000004</v>
      </c>
      <c r="E50" s="62">
        <f>SUM(E43:E49)</f>
        <v>1</v>
      </c>
      <c r="F50" s="61">
        <f>SUM(F43:F49)</f>
        <v>28</v>
      </c>
      <c r="G50" s="63">
        <f>SUM(G43:G48)</f>
        <v>3221.2363</v>
      </c>
      <c r="H50" s="63">
        <f>SUM(H43:H48)</f>
        <v>1414.0822539999999</v>
      </c>
      <c r="I50" s="62">
        <f>SUM(I43:I48)</f>
        <v>8.6597808410991253E-2</v>
      </c>
      <c r="J50" s="61">
        <f>SUM(J43:J48)</f>
        <v>32</v>
      </c>
      <c r="K50" s="63">
        <f>SUM(K43:K48)</f>
        <v>6512.3091859999995</v>
      </c>
      <c r="L50" s="63">
        <f t="shared" ref="L50:Q50" si="16">SUM(L43:L48)</f>
        <v>3069.503013</v>
      </c>
      <c r="M50" s="62">
        <f t="shared" si="16"/>
        <v>0.20458762780126211</v>
      </c>
      <c r="N50" s="61">
        <f t="shared" si="16"/>
        <v>36</v>
      </c>
      <c r="O50" s="63">
        <f t="shared" si="16"/>
        <v>4938.8753959999995</v>
      </c>
      <c r="P50" s="63">
        <f t="shared" si="16"/>
        <v>2204.0348240000003</v>
      </c>
      <c r="Q50" s="62">
        <f t="shared" si="16"/>
        <v>0.38682182489791667</v>
      </c>
      <c r="R50" s="61">
        <f t="shared" ref="R50:AB50" si="17">SUM(R43:R48)</f>
        <v>12</v>
      </c>
      <c r="S50" s="63">
        <f t="shared" si="17"/>
        <v>8287.4014989999996</v>
      </c>
      <c r="T50" s="63">
        <f t="shared" si="17"/>
        <v>2841.7039279999999</v>
      </c>
      <c r="U50" s="62">
        <f t="shared" si="17"/>
        <v>0.44224271574502999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8.3607397618790907E-2</v>
      </c>
      <c r="Z50" s="64">
        <f>SUM(Z43:Z48)</f>
        <v>13</v>
      </c>
      <c r="AA50" s="63">
        <f t="shared" si="17"/>
        <v>3437.2</v>
      </c>
      <c r="AB50" s="63">
        <f t="shared" si="17"/>
        <v>937.32104900000002</v>
      </c>
      <c r="AC50" s="62">
        <f>SUM(AC43:AC48)</f>
        <v>9.2403648583700343E-2</v>
      </c>
      <c r="AD50" s="61">
        <f>SUM(AD43:AD49)</f>
        <v>11</v>
      </c>
      <c r="AE50" s="63">
        <f>SUM(AE43:AE49)</f>
        <v>1152.5</v>
      </c>
      <c r="AF50" s="63">
        <f>AF43+AF44+AF48</f>
        <v>291.91273999999999</v>
      </c>
      <c r="AG50" s="56">
        <f>AG43+AG44+AG48</f>
        <v>1.7084405526283479E-2</v>
      </c>
      <c r="AH50" s="64">
        <f t="shared" ref="AH50:AN50" si="18">SUM(AH43:AH49)</f>
        <v>6</v>
      </c>
      <c r="AI50" s="63">
        <f>SUM(AI43:AI49)</f>
        <v>2895.4929999999999</v>
      </c>
      <c r="AJ50" s="63">
        <f t="shared" si="18"/>
        <v>1388.9736989999999</v>
      </c>
      <c r="AK50" s="62">
        <f t="shared" si="18"/>
        <v>0.99999999999999989</v>
      </c>
      <c r="AL50" s="186">
        <f t="shared" si="18"/>
        <v>5</v>
      </c>
      <c r="AM50" s="186">
        <f t="shared" si="18"/>
        <v>645.5</v>
      </c>
      <c r="AN50" s="55">
        <f t="shared" si="18"/>
        <v>258.00540000000001</v>
      </c>
      <c r="AO50" s="56">
        <f>SUM(AK43:AK49)</f>
        <v>0.99999999999999989</v>
      </c>
      <c r="AP50" s="156">
        <f>SUM(AP43:AP49)</f>
        <v>175</v>
      </c>
      <c r="AQ50" s="154">
        <f>SUM(AQ43:AQ49)</f>
        <v>37197.665380999999</v>
      </c>
      <c r="AR50" s="59">
        <f>SUM(AR43:AR49)</f>
        <v>15003.587071000004</v>
      </c>
      <c r="AS50" s="56">
        <f>SUM(AS43:AS49)</f>
        <v>0.99886332515555787</v>
      </c>
    </row>
    <row r="51" spans="1:45" x14ac:dyDescent="0.25">
      <c r="A51" s="30"/>
      <c r="B51" s="30"/>
      <c r="C51" s="30">
        <v>2155.15</v>
      </c>
      <c r="D51" s="30">
        <v>612.50969999999995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5"/>
      <c r="AR51" s="175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51" t="s">
        <v>54</v>
      </c>
      <c r="B54" s="251"/>
      <c r="C54" s="251"/>
      <c r="D54" s="251"/>
      <c r="E54" s="251"/>
      <c r="F54" s="251"/>
      <c r="G54" s="251"/>
      <c r="H54" s="251"/>
      <c r="I54" s="251"/>
      <c r="J54" s="251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46" t="s">
        <v>42</v>
      </c>
      <c r="B55" s="248" t="s">
        <v>22</v>
      </c>
      <c r="C55" s="249"/>
      <c r="D55" s="250"/>
      <c r="E55" s="102"/>
      <c r="F55" s="235" t="s">
        <v>23</v>
      </c>
      <c r="G55" s="236"/>
      <c r="H55" s="236"/>
      <c r="I55" s="237"/>
      <c r="J55" s="235" t="s">
        <v>19</v>
      </c>
      <c r="K55" s="236"/>
      <c r="L55" s="236"/>
      <c r="M55" s="238"/>
      <c r="N55" s="239" t="s">
        <v>31</v>
      </c>
      <c r="O55" s="236"/>
      <c r="P55" s="236"/>
      <c r="Q55" s="238"/>
      <c r="R55" s="254" t="s">
        <v>28</v>
      </c>
      <c r="S55" s="254"/>
      <c r="T55" s="254"/>
      <c r="U55" s="254"/>
      <c r="V55" s="235" t="s">
        <v>39</v>
      </c>
      <c r="W55" s="236"/>
      <c r="X55" s="236"/>
      <c r="Y55" s="238"/>
      <c r="Z55" s="239" t="s">
        <v>27</v>
      </c>
      <c r="AA55" s="236"/>
      <c r="AB55" s="236"/>
      <c r="AC55" s="238"/>
      <c r="AD55" s="235" t="s">
        <v>38</v>
      </c>
      <c r="AE55" s="236"/>
      <c r="AF55" s="236"/>
      <c r="AG55" s="237"/>
      <c r="AH55" s="255" t="s">
        <v>29</v>
      </c>
      <c r="AI55" s="255"/>
      <c r="AJ55" s="255"/>
      <c r="AK55" s="255"/>
      <c r="AL55" s="258" t="s">
        <v>51</v>
      </c>
      <c r="AM55" s="259"/>
      <c r="AN55" s="259"/>
      <c r="AO55" s="260"/>
      <c r="AP55" s="255" t="s">
        <v>20</v>
      </c>
      <c r="AQ55" s="255"/>
      <c r="AR55" s="255"/>
      <c r="AS55" s="256"/>
    </row>
    <row r="56" spans="1:45" s="78" customFormat="1" ht="45.75" thickBot="1" x14ac:dyDescent="0.3">
      <c r="A56" s="247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0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0" t="s">
        <v>2</v>
      </c>
      <c r="AE56" s="161" t="s">
        <v>30</v>
      </c>
      <c r="AF56" s="161" t="s">
        <v>36</v>
      </c>
      <c r="AG56" s="162" t="s">
        <v>5</v>
      </c>
      <c r="AH56" s="163" t="s">
        <v>2</v>
      </c>
      <c r="AI56" s="163" t="s">
        <v>30</v>
      </c>
      <c r="AJ56" s="163" t="s">
        <v>36</v>
      </c>
      <c r="AK56" s="162" t="s">
        <v>5</v>
      </c>
      <c r="AL56" s="198" t="s">
        <v>2</v>
      </c>
      <c r="AM56" s="199" t="s">
        <v>30</v>
      </c>
      <c r="AN56" s="199" t="s">
        <v>36</v>
      </c>
      <c r="AO56" s="200" t="s">
        <v>5</v>
      </c>
      <c r="AP56" s="196" t="s">
        <v>2</v>
      </c>
      <c r="AQ56" s="163" t="s">
        <v>30</v>
      </c>
      <c r="AR56" s="163" t="s">
        <v>36</v>
      </c>
      <c r="AS56" s="164" t="s">
        <v>5</v>
      </c>
    </row>
    <row r="57" spans="1:45" s="30" customFormat="1" ht="32.25" customHeight="1" x14ac:dyDescent="0.25">
      <c r="A57" s="24" t="s">
        <v>43</v>
      </c>
      <c r="B57" s="123">
        <v>5</v>
      </c>
      <c r="C57" s="130">
        <v>400.9</v>
      </c>
      <c r="D57" s="131">
        <v>157.40694999999999</v>
      </c>
      <c r="E57" s="126">
        <f>C57/C61</f>
        <v>0.13376040571876616</v>
      </c>
      <c r="F57" s="14">
        <v>7</v>
      </c>
      <c r="G57" s="8">
        <v>822.9</v>
      </c>
      <c r="H57" s="33">
        <v>403.45</v>
      </c>
      <c r="I57" s="18">
        <f>G57/G61</f>
        <v>0.25546092349698157</v>
      </c>
      <c r="J57" s="127">
        <v>9</v>
      </c>
      <c r="K57" s="8">
        <v>1944.299186</v>
      </c>
      <c r="L57" s="166">
        <v>937.72123199999999</v>
      </c>
      <c r="M57" s="113">
        <f>K57/K61</f>
        <v>0.29809981872269981</v>
      </c>
      <c r="N57" s="128">
        <v>10</v>
      </c>
      <c r="O57" s="130">
        <v>448.71</v>
      </c>
      <c r="P57" s="130">
        <v>160.94953000000001</v>
      </c>
      <c r="Q57" s="129">
        <f>O57/O61</f>
        <v>8.6143354541476161E-2</v>
      </c>
      <c r="R57" s="25">
        <v>3</v>
      </c>
      <c r="S57" s="8">
        <v>1135</v>
      </c>
      <c r="T57" s="33">
        <v>436.50706500000001</v>
      </c>
      <c r="U57" s="18">
        <f>S57/S61</f>
        <v>0.12843141732651067</v>
      </c>
      <c r="V57" s="123"/>
      <c r="W57" s="124"/>
      <c r="X57" s="124"/>
      <c r="Y57" s="129"/>
      <c r="Z57" s="25">
        <v>1</v>
      </c>
      <c r="AA57" s="8">
        <v>12.5</v>
      </c>
      <c r="AB57" s="8">
        <v>0.90039400000000003</v>
      </c>
      <c r="AC57" s="17">
        <f>AA57/AA61</f>
        <v>3.6366810194344234E-3</v>
      </c>
      <c r="AD57" s="21">
        <v>2</v>
      </c>
      <c r="AE57" s="22">
        <v>500</v>
      </c>
      <c r="AF57" s="22">
        <v>250</v>
      </c>
      <c r="AG57" s="159">
        <f>AE57/AE61</f>
        <v>0.38167938931297712</v>
      </c>
      <c r="AH57" s="21">
        <v>1</v>
      </c>
      <c r="AI57" s="22">
        <v>2200</v>
      </c>
      <c r="AJ57" s="22">
        <v>1100</v>
      </c>
      <c r="AK57" s="191">
        <f>AI57/AI61</f>
        <v>0.7598015260268286</v>
      </c>
      <c r="AL57" s="197"/>
      <c r="AM57" s="197"/>
      <c r="AN57" s="197"/>
      <c r="AO57" s="197"/>
      <c r="AP57" s="192">
        <f>B57+F57+J57+N57+R57+V57+Z57+AD57+AH57</f>
        <v>38</v>
      </c>
      <c r="AQ57" s="22">
        <f t="shared" ref="AQ57:AR57" si="19">C57+G57+K57+O57+S57+W57+AA57+AE57+AI57</f>
        <v>7464.3091860000004</v>
      </c>
      <c r="AR57" s="22">
        <f t="shared" si="19"/>
        <v>3446.9351709999996</v>
      </c>
      <c r="AS57" s="159">
        <f>AQ57/AQ61</f>
        <v>0.19547667560224991</v>
      </c>
    </row>
    <row r="58" spans="1:45" s="30" customFormat="1" ht="24" customHeight="1" x14ac:dyDescent="0.25">
      <c r="A58" s="24" t="s">
        <v>44</v>
      </c>
      <c r="B58" s="123">
        <v>17</v>
      </c>
      <c r="C58" s="124">
        <v>1201.25</v>
      </c>
      <c r="D58" s="125">
        <v>361.84156400000001</v>
      </c>
      <c r="E58" s="126">
        <f>C58/C61</f>
        <v>0.40079742421967535</v>
      </c>
      <c r="F58" s="14">
        <v>19</v>
      </c>
      <c r="G58" s="8">
        <v>1278.3362999999999</v>
      </c>
      <c r="H58" s="33">
        <v>492.63225399999999</v>
      </c>
      <c r="I58" s="18">
        <f>G58/G61</f>
        <v>0.39684648406576067</v>
      </c>
      <c r="J58" s="127">
        <v>23</v>
      </c>
      <c r="K58" s="124">
        <v>4345.01</v>
      </c>
      <c r="L58" s="124">
        <v>2054.0417809999999</v>
      </c>
      <c r="M58" s="113">
        <f>K58/K61</f>
        <v>0.66617663715275455</v>
      </c>
      <c r="N58" s="128">
        <v>28</v>
      </c>
      <c r="O58" s="124">
        <v>3260.1653959999999</v>
      </c>
      <c r="P58" s="124">
        <v>1405.0757940000001</v>
      </c>
      <c r="Q58" s="129">
        <f>O58/O61</f>
        <v>0.62588661623650022</v>
      </c>
      <c r="R58" s="25">
        <v>8</v>
      </c>
      <c r="S58" s="8">
        <v>6630</v>
      </c>
      <c r="T58" s="33">
        <v>2140.4489950000002</v>
      </c>
      <c r="U58" s="18">
        <f>S58/S61</f>
        <v>0.75022052588085097</v>
      </c>
      <c r="V58" s="123">
        <v>4</v>
      </c>
      <c r="W58" s="180">
        <v>3110</v>
      </c>
      <c r="X58" s="180">
        <v>1555</v>
      </c>
      <c r="Y58" s="129">
        <f>W58/W61</f>
        <v>1</v>
      </c>
      <c r="Z58" s="25">
        <v>11</v>
      </c>
      <c r="AA58" s="8">
        <v>3261.7</v>
      </c>
      <c r="AB58" s="8">
        <v>894.06897000000004</v>
      </c>
      <c r="AC58" s="17">
        <f>AA58/AA61</f>
        <v>0.94894099848714064</v>
      </c>
      <c r="AD58" s="14">
        <v>11</v>
      </c>
      <c r="AE58" s="8">
        <v>810</v>
      </c>
      <c r="AF58" s="8">
        <v>353.93194</v>
      </c>
      <c r="AG58" s="17">
        <f>AE58/AE61</f>
        <v>0.61832061068702293</v>
      </c>
      <c r="AH58" s="14">
        <v>5</v>
      </c>
      <c r="AI58" s="8">
        <v>695.49300000000005</v>
      </c>
      <c r="AJ58" s="8">
        <v>288.97369900000001</v>
      </c>
      <c r="AK58" s="18">
        <f>AI58/AI61</f>
        <v>0.24019847397317143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2">
        <f>B58+F58+J58+N58+R58+V58+Z58+AD58+AH58+AL58</f>
        <v>130</v>
      </c>
      <c r="AQ58" s="8">
        <f>C58+G58+K58+O58+S58+W58+AA58+AE58+AI58+AM58</f>
        <v>25107.454696000001</v>
      </c>
      <c r="AR58" s="8">
        <f>D58+H58+L58+P58+T58+X58+AB58+AF58+AJ58+AN58</f>
        <v>9739.0203970000002</v>
      </c>
      <c r="AS58" s="17">
        <f>AQ58/AQ61</f>
        <v>0.65751855322572084</v>
      </c>
    </row>
    <row r="59" spans="1:45" s="30" customFormat="1" ht="25.5" customHeight="1" x14ac:dyDescent="0.25">
      <c r="A59" s="24" t="s">
        <v>45</v>
      </c>
      <c r="B59" s="123">
        <v>5</v>
      </c>
      <c r="C59" s="124">
        <v>1045</v>
      </c>
      <c r="D59" s="125">
        <v>267.51245</v>
      </c>
      <c r="E59" s="126">
        <f>C59/C61</f>
        <v>0.34866456466976958</v>
      </c>
      <c r="F59" s="14">
        <v>2</v>
      </c>
      <c r="G59" s="8">
        <v>1120</v>
      </c>
      <c r="H59" s="33">
        <v>518</v>
      </c>
      <c r="I59" s="18">
        <f>G59/G61</f>
        <v>0.3476925924372577</v>
      </c>
      <c r="J59" s="127">
        <v>1</v>
      </c>
      <c r="K59" s="124">
        <v>233</v>
      </c>
      <c r="L59" s="124">
        <v>82</v>
      </c>
      <c r="M59" s="113">
        <f>K59/K61</f>
        <v>3.5723544124545585E-2</v>
      </c>
      <c r="N59" s="128">
        <v>1</v>
      </c>
      <c r="O59" s="124">
        <v>1500</v>
      </c>
      <c r="P59" s="124">
        <v>742.68619999999999</v>
      </c>
      <c r="Q59" s="129">
        <f>O59/O61</f>
        <v>0.28797002922202369</v>
      </c>
      <c r="R59" s="25">
        <v>1</v>
      </c>
      <c r="S59" s="8">
        <v>472.401499</v>
      </c>
      <c r="T59" s="33">
        <v>108.75493299999999</v>
      </c>
      <c r="U59" s="18">
        <f>S59/S61</f>
        <v>5.3454796531927945E-2</v>
      </c>
      <c r="V59" s="123"/>
      <c r="W59" s="124"/>
      <c r="X59" s="124"/>
      <c r="Y59" s="129"/>
      <c r="Z59" s="25">
        <v>1</v>
      </c>
      <c r="AA59" s="8">
        <v>163</v>
      </c>
      <c r="AB59" s="8">
        <v>42.351685000000003</v>
      </c>
      <c r="AC59" s="17">
        <f>AA59/AA61</f>
        <v>4.7422320493424881E-2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2">
        <f t="shared" ref="AP59" si="20">B59+F59+J59+N59+R59+V59+Z59+AD59+AH59</f>
        <v>11</v>
      </c>
      <c r="AQ59" s="8">
        <f>C59+G59+K59+O59+S59+W59+AA59+AE59+AI59</f>
        <v>4533.4014989999996</v>
      </c>
      <c r="AR59" s="8">
        <f>D59+H59+L59+P59+T59+X59+AB59+AF59+AJ59</f>
        <v>1761.3052679999998</v>
      </c>
      <c r="AS59" s="17">
        <f>AQ59/AQ61</f>
        <v>0.11872153632875737</v>
      </c>
    </row>
    <row r="60" spans="1:45" s="78" customFormat="1" ht="36" customHeight="1" thickBot="1" x14ac:dyDescent="0.3">
      <c r="A60" s="81" t="s">
        <v>46</v>
      </c>
      <c r="B60" s="82">
        <v>1</v>
      </c>
      <c r="C60" s="83">
        <v>350</v>
      </c>
      <c r="D60" s="87">
        <v>23.02</v>
      </c>
      <c r="E60" s="91">
        <f>C60/C61</f>
        <v>0.11677760539178886</v>
      </c>
      <c r="F60" s="14"/>
      <c r="G60" s="8"/>
      <c r="H60" s="33"/>
      <c r="I60" s="20"/>
      <c r="J60" s="114"/>
      <c r="K60" s="83"/>
      <c r="L60" s="83"/>
      <c r="M60" s="115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6.7893260260710492E-2</v>
      </c>
      <c r="V60" s="117"/>
      <c r="W60" s="118"/>
      <c r="X60" s="118"/>
      <c r="Y60" s="119"/>
      <c r="Z60" s="42"/>
      <c r="AA60" s="10"/>
      <c r="AB60" s="10"/>
      <c r="AC60" s="19">
        <f>AA60/AA61</f>
        <v>0</v>
      </c>
      <c r="AD60" s="67"/>
      <c r="AE60" s="10"/>
      <c r="AF60" s="10"/>
      <c r="AG60" s="19"/>
      <c r="AH60" s="67"/>
      <c r="AI60" s="10"/>
      <c r="AJ60" s="10"/>
      <c r="AK60" s="20"/>
      <c r="AL60" s="190">
        <v>1</v>
      </c>
      <c r="AM60" s="10">
        <v>130</v>
      </c>
      <c r="AN60" s="10">
        <v>65</v>
      </c>
      <c r="AO60" s="11">
        <f>AM60/AM61</f>
        <v>0.20139426800929511</v>
      </c>
      <c r="AP60" s="194">
        <f>B60+F60+J60+N60+R60+V60+Z60+AD60+AH60+AL60</f>
        <v>3</v>
      </c>
      <c r="AQ60" s="8">
        <f>C60+G60+K60+O60+S60+W60+AA60+AE60+AI60+AM60</f>
        <v>1080</v>
      </c>
      <c r="AR60" s="8">
        <f>D60+H60+L60+P60+T60+X60+AB60+AF60+AJ60+AN60</f>
        <v>388.02</v>
      </c>
      <c r="AS60" s="17">
        <f>AQ60/AQ61</f>
        <v>2.8283234843271925E-2</v>
      </c>
    </row>
    <row r="61" spans="1:45" s="86" customFormat="1" ht="21.75" customHeight="1" thickBot="1" x14ac:dyDescent="0.3">
      <c r="A61" s="85" t="s">
        <v>3</v>
      </c>
      <c r="B61" s="94">
        <f t="shared" ref="B61:M61" si="21">SUM(B57:B60)</f>
        <v>28</v>
      </c>
      <c r="C61" s="94">
        <f t="shared" si="21"/>
        <v>2997.15</v>
      </c>
      <c r="D61" s="103">
        <f t="shared" si="21"/>
        <v>809.78096400000004</v>
      </c>
      <c r="E61" s="104">
        <f t="shared" si="21"/>
        <v>0.99999999999999989</v>
      </c>
      <c r="F61" s="61">
        <f t="shared" si="21"/>
        <v>28</v>
      </c>
      <c r="G61" s="63">
        <f>SUM(G57:G60)</f>
        <v>3221.2363</v>
      </c>
      <c r="H61" s="63">
        <f t="shared" si="21"/>
        <v>1414.0822539999999</v>
      </c>
      <c r="I61" s="62">
        <f t="shared" si="21"/>
        <v>0.99999999999999989</v>
      </c>
      <c r="J61" s="107">
        <f t="shared" si="21"/>
        <v>33</v>
      </c>
      <c r="K61" s="108">
        <f t="shared" si="21"/>
        <v>6522.3091860000004</v>
      </c>
      <c r="L61" s="109">
        <f t="shared" si="21"/>
        <v>3073.7630129999998</v>
      </c>
      <c r="M61" s="56">
        <f t="shared" si="21"/>
        <v>1</v>
      </c>
      <c r="N61" s="112">
        <f>SUM(N57:N60)</f>
        <v>39</v>
      </c>
      <c r="O61" s="111">
        <f>SUM(O57:O60)</f>
        <v>5208.8753959999995</v>
      </c>
      <c r="P61" s="111">
        <f>SUM(P57:P60)</f>
        <v>2308.7115240000003</v>
      </c>
      <c r="Q61" s="106">
        <f>SUM(Q57:Q60)</f>
        <v>1</v>
      </c>
      <c r="R61" s="55">
        <f>SUM(R57:R60)</f>
        <v>13</v>
      </c>
      <c r="S61" s="58">
        <f t="shared" ref="S61:U61" si="22">SUM(S57:S60)</f>
        <v>8837.4014989999996</v>
      </c>
      <c r="T61" s="59">
        <f t="shared" si="22"/>
        <v>2985.7109930000006</v>
      </c>
      <c r="U61" s="100">
        <f t="shared" si="22"/>
        <v>1</v>
      </c>
      <c r="V61" s="94">
        <f t="shared" ref="V61:AS61" si="23">SUM(V57:V60)</f>
        <v>4</v>
      </c>
      <c r="W61" s="120">
        <f>SUM(W57:W60)</f>
        <v>3110</v>
      </c>
      <c r="X61" s="121">
        <f>SUM(X57:X60)</f>
        <v>1555</v>
      </c>
      <c r="Y61" s="122">
        <f t="shared" si="23"/>
        <v>1</v>
      </c>
      <c r="Z61" s="55">
        <f t="shared" si="23"/>
        <v>13</v>
      </c>
      <c r="AA61" s="58">
        <f t="shared" si="23"/>
        <v>3437.2</v>
      </c>
      <c r="AB61" s="58">
        <f t="shared" si="23"/>
        <v>937.32104900000002</v>
      </c>
      <c r="AC61" s="54">
        <f t="shared" si="23"/>
        <v>0.99999999999999989</v>
      </c>
      <c r="AD61" s="50">
        <f t="shared" si="23"/>
        <v>13</v>
      </c>
      <c r="AE61" s="58">
        <f t="shared" si="23"/>
        <v>1310</v>
      </c>
      <c r="AF61" s="58">
        <f t="shared" si="23"/>
        <v>603.93193999999994</v>
      </c>
      <c r="AG61" s="54">
        <f t="shared" si="23"/>
        <v>1</v>
      </c>
      <c r="AH61" s="50">
        <f>SUM(AH57:AH60)</f>
        <v>6</v>
      </c>
      <c r="AI61" s="58">
        <f t="shared" si="23"/>
        <v>2895.4929999999999</v>
      </c>
      <c r="AJ61" s="59">
        <f t="shared" si="23"/>
        <v>1388.9736990000001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7">
        <f t="shared" si="24"/>
        <v>1</v>
      </c>
      <c r="AP61" s="195">
        <f>SUM(AP57:AP60)</f>
        <v>182</v>
      </c>
      <c r="AQ61" s="193">
        <f>SUM(AQ57:AQ60)</f>
        <v>38185.165380999999</v>
      </c>
      <c r="AR61" s="58">
        <f>SUM(AR57:AR60)</f>
        <v>15335.280836</v>
      </c>
      <c r="AS61" s="54">
        <f t="shared" si="23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7"/>
      <c r="AR62" s="167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69"/>
      <c r="AR63" s="169"/>
      <c r="AS63" s="2"/>
    </row>
    <row r="64" spans="1:45" x14ac:dyDescent="0.25">
      <c r="AQ64" s="165"/>
      <c r="AR64" s="165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2020-10-16T09:36:30Z</dcterms:modified>
</cp:coreProperties>
</file>